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18.12.2023г" sheetId="1" r:id="rId1"/>
  </sheets>
  <definedNames>
    <definedName name="_xlfn.ANCHORARRAY" hidden="1">#NAME?</definedName>
    <definedName name="_xlnm.Print_Titles" localSheetId="0">'18.12.2023г'!$10:$11</definedName>
    <definedName name="_xlnm.Print_Area" localSheetId="0">'18.12.2023г'!$A$1:$O$237</definedName>
  </definedNames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A47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<sst xmlns="http://schemas.openxmlformats.org/spreadsheetml/2006/main" count="648" uniqueCount="433">
  <si>
    <t>№   п/п</t>
  </si>
  <si>
    <t>1.</t>
  </si>
  <si>
    <t>1.1.</t>
  </si>
  <si>
    <t>обследование</t>
  </si>
  <si>
    <t>1.2.</t>
  </si>
  <si>
    <t>1.3.</t>
  </si>
  <si>
    <t>консультация</t>
  </si>
  <si>
    <t>1.4.</t>
  </si>
  <si>
    <t>1.5.</t>
  </si>
  <si>
    <t>1.6.</t>
  </si>
  <si>
    <t>манипуляция</t>
  </si>
  <si>
    <t>изделие</t>
  </si>
  <si>
    <t>4.</t>
  </si>
  <si>
    <t>4.1.</t>
  </si>
  <si>
    <t>4.2.</t>
  </si>
  <si>
    <t>4.3.</t>
  </si>
  <si>
    <t>4.5.</t>
  </si>
  <si>
    <t>6.</t>
  </si>
  <si>
    <t>6.1.</t>
  </si>
  <si>
    <t>6.2.</t>
  </si>
  <si>
    <t>6.3.</t>
  </si>
  <si>
    <t>6.4.</t>
  </si>
  <si>
    <t>6.5.</t>
  </si>
  <si>
    <t>6.5.1.</t>
  </si>
  <si>
    <t>Единицы измерения</t>
  </si>
  <si>
    <t>1.37.</t>
  </si>
  <si>
    <t>6.4.3.</t>
  </si>
  <si>
    <t>6.4.4.</t>
  </si>
  <si>
    <t>6.4.6.</t>
  </si>
  <si>
    <t>6.4.7.</t>
  </si>
  <si>
    <t>6.5.3.</t>
  </si>
  <si>
    <t>6.5.6.</t>
  </si>
  <si>
    <t>6.13.</t>
  </si>
  <si>
    <t>Металлокерамические и цельнолитые зубные протезы, вкладки, искусственные зубы (за 1 единицу литья)</t>
  </si>
  <si>
    <t>Нанесение покрытия из нитрид-титана</t>
  </si>
  <si>
    <t>Коронка</t>
  </si>
  <si>
    <t>Зуб литой с фассеткой</t>
  </si>
  <si>
    <t xml:space="preserve">Дуга бюгельная верхняя </t>
  </si>
  <si>
    <t>Дуга бюгельная нижняя</t>
  </si>
  <si>
    <t>Кламмер, штанга</t>
  </si>
  <si>
    <t>Наименование  платных медицинских услуг</t>
  </si>
  <si>
    <t>заготовка</t>
  </si>
  <si>
    <t>к приказу главного врача</t>
  </si>
  <si>
    <t>1.53.</t>
  </si>
  <si>
    <t>1.53.17.</t>
  </si>
  <si>
    <t>1.41.</t>
  </si>
  <si>
    <t>Изготовление огнеупорной модели</t>
  </si>
  <si>
    <t>4.4.21.</t>
  </si>
  <si>
    <t>4.4.22.</t>
  </si>
  <si>
    <t>4.4.23.</t>
  </si>
  <si>
    <t>4.4.24.</t>
  </si>
  <si>
    <t>4.5.1.</t>
  </si>
  <si>
    <t>4.5.2.</t>
  </si>
  <si>
    <t>4.5.3.</t>
  </si>
  <si>
    <t>4.4.1.</t>
  </si>
  <si>
    <t>2.6.</t>
  </si>
  <si>
    <t>мат-лы</t>
  </si>
  <si>
    <t>тариф</t>
  </si>
  <si>
    <t>всего</t>
  </si>
  <si>
    <t>1.36.</t>
  </si>
  <si>
    <t>4.4.</t>
  </si>
  <si>
    <t>1.22.</t>
  </si>
  <si>
    <t>1.24.</t>
  </si>
  <si>
    <t>1.30.</t>
  </si>
  <si>
    <t>1.31.</t>
  </si>
  <si>
    <t>1.33.</t>
  </si>
  <si>
    <t>1.35.</t>
  </si>
  <si>
    <t>1.40.</t>
  </si>
  <si>
    <t>2.</t>
  </si>
  <si>
    <t>2.5.</t>
  </si>
  <si>
    <t>2.10.</t>
  </si>
  <si>
    <t>2.11.</t>
  </si>
  <si>
    <t>2.13.</t>
  </si>
  <si>
    <t>2.12.</t>
  </si>
  <si>
    <t>2.14.</t>
  </si>
  <si>
    <t>2.22.</t>
  </si>
  <si>
    <t>2.52.2.</t>
  </si>
  <si>
    <t>6.5.5.</t>
  </si>
  <si>
    <t>Каркас съемного протеза, отмоделированный на гипсовой модели с использованием набора химических реактивов</t>
  </si>
  <si>
    <t>Экономист</t>
  </si>
  <si>
    <t>7.</t>
  </si>
  <si>
    <t>Работы, производимые учреждением "Гомельская областная стоматологическая поликлиника"</t>
  </si>
  <si>
    <t>7.4.</t>
  </si>
  <si>
    <t>7.4.1.</t>
  </si>
  <si>
    <t>7.4.2.</t>
  </si>
  <si>
    <t>7.4.3.</t>
  </si>
  <si>
    <t>7.4.5.</t>
  </si>
  <si>
    <t>7.4.6.</t>
  </si>
  <si>
    <t>Пред. Тариф МЗ</t>
  </si>
  <si>
    <t>а.</t>
  </si>
  <si>
    <t>б.</t>
  </si>
  <si>
    <t>10000</t>
  </si>
  <si>
    <t xml:space="preserve">           Стоимость,  рублей</t>
  </si>
  <si>
    <t>6.9.16.</t>
  </si>
  <si>
    <t>6.13.1.</t>
  </si>
  <si>
    <t>6.13.2.</t>
  </si>
  <si>
    <t>6.13.3.</t>
  </si>
  <si>
    <t>6.13.4.</t>
  </si>
  <si>
    <t>6.13.6.</t>
  </si>
  <si>
    <t>Работы, производимые  ИП  Стырт П.</t>
  </si>
  <si>
    <t>Нанесение покрытия защитного из нитрид-циркония</t>
  </si>
  <si>
    <t>3.</t>
  </si>
  <si>
    <t>Зуб литой с фасеткой</t>
  </si>
  <si>
    <t>Дуга бюгельная верхняя</t>
  </si>
  <si>
    <t>5.</t>
  </si>
  <si>
    <t>Примечание:  Стоимость работ по изготовлению несъёмных металлокерамических протезов определяется по действующим</t>
  </si>
  <si>
    <t xml:space="preserve">       изготовление зубных протезов)</t>
  </si>
  <si>
    <t xml:space="preserve">       ценам в Учреждении "Гомельская областная стоматологическая поликлиника" (согласно акта и реестра на </t>
  </si>
  <si>
    <t>НДС</t>
  </si>
  <si>
    <t>Тариф</t>
  </si>
  <si>
    <t>6.17.</t>
  </si>
  <si>
    <t>Отливка деталей из пластмассы методом литьевого прессования</t>
  </si>
  <si>
    <t>6.17.5.</t>
  </si>
  <si>
    <t>Каркас бюгельного протеза (пластмасса Biocetal)</t>
  </si>
  <si>
    <t>1.7.</t>
  </si>
  <si>
    <t>Зуб простой литой</t>
  </si>
  <si>
    <t>Н.И.Крупенькина</t>
  </si>
  <si>
    <t>6.10.</t>
  </si>
  <si>
    <t>изделие (без учета металла исполнителя)</t>
  </si>
  <si>
    <t>изделие (с учетом металла исполнителя)</t>
  </si>
  <si>
    <t>ОТЛИВКА ДЕТАЛЕЙ ИЗ ХРОМКОБАЛЬТОВОГО СПЛАВА:</t>
  </si>
  <si>
    <t>6.17.1.2.</t>
  </si>
  <si>
    <t>6.17.2.</t>
  </si>
  <si>
    <t>Загипсовка рабочей огнеупорной модели для литьевого прессования</t>
  </si>
  <si>
    <t>Стоимость материалов без учета НДС</t>
  </si>
  <si>
    <t>%</t>
  </si>
  <si>
    <t>сумма</t>
  </si>
  <si>
    <t>Стоимость всего с НДС (рублей)</t>
  </si>
  <si>
    <t>Стоимость материалов с учетом НДС</t>
  </si>
  <si>
    <t>1.25.</t>
  </si>
  <si>
    <t>6.4.1.</t>
  </si>
  <si>
    <t>в.</t>
  </si>
  <si>
    <t>Нанесение покрытия защитн-декоративного покрытия из нитрида циркония</t>
  </si>
  <si>
    <t xml:space="preserve">Зубной фельдшер </t>
  </si>
  <si>
    <t>Опорно-удерживающий кламмер, седло (сетка) для крепления пластмассы (с Brevest)</t>
  </si>
  <si>
    <t>Рабочая огнеупорная модель для литьевого прессования Elite Double</t>
  </si>
  <si>
    <t>Приложение</t>
  </si>
  <si>
    <t>ПРЕЙСКУРАНТ     ЦЕН</t>
  </si>
  <si>
    <t>Каркас съёмного протеза на огнеупорной модели</t>
  </si>
  <si>
    <t>Каркас съемного протеза, отмоделированный на гипсовой модели</t>
  </si>
  <si>
    <t>EsCem(01.23г)</t>
  </si>
  <si>
    <t>гильза №10</t>
  </si>
  <si>
    <t>Hydrogum (05.23г)</t>
  </si>
  <si>
    <t>GC Fuji Intro (05.23г)</t>
  </si>
  <si>
    <t>Отливка деталей из нержавеющей стали* (зуб литой; защитка для фасетки или штифтового зуба; окклюзионная накладка; полукоронка;вкладка; вкладка культевая; штанга по Румпелю; опорная лапка)</t>
  </si>
  <si>
    <t>И.В.Макеева</t>
  </si>
  <si>
    <t>Мерон (01.23г;10.23г)</t>
  </si>
  <si>
    <t>УЗ "Чечерская ЦРБ"</t>
  </si>
  <si>
    <t>Стоматологические обследования и консультации:</t>
  </si>
  <si>
    <t>осмотр пациента при первичном обращении</t>
  </si>
  <si>
    <t>осмотр пациента при повторном обращении</t>
  </si>
  <si>
    <t>консультация врача-стоматолога</t>
  </si>
  <si>
    <t>применение местной анестезии (за манипуляцию по видам):</t>
  </si>
  <si>
    <t>аппликационная анестезия из расчета на однократное применение</t>
  </si>
  <si>
    <t>инфильтрационная анестезия из расчета на однократное применение</t>
  </si>
  <si>
    <t>1.4.3.</t>
  </si>
  <si>
    <t>проводниковая анестезия из расчета на однократное применение</t>
  </si>
  <si>
    <t>наложение временной пломбы</t>
  </si>
  <si>
    <t>получение оттисков челюстей:</t>
  </si>
  <si>
    <t>из альгинатной массы</t>
  </si>
  <si>
    <t>из силиконовой (независимо от вида), полисилоксановой массы</t>
  </si>
  <si>
    <t>отливка моделей:</t>
  </si>
  <si>
    <t>из гипса</t>
  </si>
  <si>
    <t>из супергипса</t>
  </si>
  <si>
    <t>комбинированной</t>
  </si>
  <si>
    <t>ретракция десны одного зуба</t>
  </si>
  <si>
    <t xml:space="preserve">Применение материалов, инструментов, изделий и средств медицинского назначения при проведении стоматологических мероприятий </t>
  </si>
  <si>
    <t>применение набора инструментов, используемых на ортопедическом приеме</t>
  </si>
  <si>
    <t>применение бора твердосплавного</t>
  </si>
  <si>
    <t>применение бора алмазного</t>
  </si>
  <si>
    <t xml:space="preserve">применение наконечника на слюноотсос одноразового </t>
  </si>
  <si>
    <t>применение наконечника на пылесос одноразового стерильного</t>
  </si>
  <si>
    <t xml:space="preserve">применение салфетки (фартука стоматологического или пеленки) для пациента одноразовой нестерильной </t>
  </si>
  <si>
    <t>применение марли медицинской стерильной</t>
  </si>
  <si>
    <t>применение маски одноразовой</t>
  </si>
  <si>
    <t>применение перчаток медицинских одноразовых</t>
  </si>
  <si>
    <t>применение стакана одноразового</t>
  </si>
  <si>
    <t>применение валиков стоматологических стерильных</t>
  </si>
  <si>
    <t>применение артикуляционной бумаги, окклюзионной пластинки</t>
  </si>
  <si>
    <t>применение гарнитуры искусственных зубов</t>
  </si>
  <si>
    <t>применение ложки слепочной</t>
  </si>
  <si>
    <t>Стоматология ортопедическая (клиническая часть ортопедического стоматологического лечения)</t>
  </si>
  <si>
    <t>общие ортопедические мероприятия:</t>
  </si>
  <si>
    <t>определение центральной окклюзии с использованием восковых валиков</t>
  </si>
  <si>
    <t>определение фиксированного прикуса</t>
  </si>
  <si>
    <t>снятие одной пластмассовой коронки</t>
  </si>
  <si>
    <t>снятие одной штампованной коронки</t>
  </si>
  <si>
    <t>снятие одной цельнолитой коронки</t>
  </si>
  <si>
    <t>снятие одной металлокерамической, металлоакриловой, безметалловой коронки</t>
  </si>
  <si>
    <t>несъемное протезирование:</t>
  </si>
  <si>
    <t>временная фиксация одной коронки</t>
  </si>
  <si>
    <t xml:space="preserve">временная фиксация последующей коронки в протезе </t>
  </si>
  <si>
    <t xml:space="preserve">постоянная фиксация одной коронки, винира, реставрационной вкладки, культевой штифтовой вкладки </t>
  </si>
  <si>
    <t xml:space="preserve">постоянная фиксация одной последующей коронки в протезе, реставрационной вкладки </t>
  </si>
  <si>
    <t xml:space="preserve">исправление фасетки пластмассой </t>
  </si>
  <si>
    <t>препарирование одного зуба, корня под культевую штифтовую вкладку</t>
  </si>
  <si>
    <t xml:space="preserve">моделирование вкладки культевой </t>
  </si>
  <si>
    <t xml:space="preserve">препарирование одного зуба под вкладку из композиционного (композитного), керамического материала </t>
  </si>
  <si>
    <t xml:space="preserve">припасовка вкладки штифтовой культевой </t>
  </si>
  <si>
    <t>припасовка вкладки из композиционного (композитного), керамического материала</t>
  </si>
  <si>
    <t>препарирование одного зуба под коронку штампованную, пластмассовую</t>
  </si>
  <si>
    <t xml:space="preserve">препарирование одного зуба под коронку цельнолитую, металлокерамическую, металлокомпозитную </t>
  </si>
  <si>
    <t>препарирование одного зуба под коронку безметалловую, винир</t>
  </si>
  <si>
    <t>припасовка одной коронки штампованной, пластмассовой</t>
  </si>
  <si>
    <t>припасовка каркаса одной коронки цельнолитой, металлокерамической, металлокомпозитной</t>
  </si>
  <si>
    <t>припасовка каркаса одной коронки безметалловой, винира, вкладки</t>
  </si>
  <si>
    <t>припасовка одной коронки металлокерамической, металлокомпозитной, безметалловой, винира, вкладки</t>
  </si>
  <si>
    <t xml:space="preserve">припасовка каркаса мостовидного протеза пластмассового, штампованно-паяного, цельнолитого, металлокерамического, металлокомпозитного, адгезионного, безметаллового из расчета на одну единицу </t>
  </si>
  <si>
    <t xml:space="preserve">сдача несъемной конструкции протеза из расчета на одну единицу </t>
  </si>
  <si>
    <t xml:space="preserve">коррекция окклюзионных взаимоотношений несъемной конструкции протеза из расчета на одну единицу </t>
  </si>
  <si>
    <t>восстановление культи зуба СИЦ с использованием стандартного металлического штифта (штифтов)</t>
  </si>
  <si>
    <t>восстановление культи зуба композиционным (композитным) материалом с использованием стандартного металлического штифта (штифтов)</t>
  </si>
  <si>
    <t>съемное протезирование:</t>
  </si>
  <si>
    <t>коррекция съемного протеза</t>
  </si>
  <si>
    <t>перебазировка съемного протеза</t>
  </si>
  <si>
    <t>оттиск функциональный</t>
  </si>
  <si>
    <t>припасовка индивидуальной ложки</t>
  </si>
  <si>
    <t>проверка конструкции съемного протеза</t>
  </si>
  <si>
    <t>сдача съемного протеза</t>
  </si>
  <si>
    <t>оттиск функциональный с объемным моделированием краев</t>
  </si>
  <si>
    <t>протезирование временными конструкциями протезов:</t>
  </si>
  <si>
    <t>одна временная коронка</t>
  </si>
  <si>
    <t>один временный зуб</t>
  </si>
  <si>
    <t>перебазировка одной пластмассовой коронки</t>
  </si>
  <si>
    <t>Зуботехнические работы</t>
  </si>
  <si>
    <t>изготовление съемных пластинчатых протезов:</t>
  </si>
  <si>
    <t>изготовление частичного съемного пластинчатого протеза из пластмассы</t>
  </si>
  <si>
    <t>изготовление полного съемного пластинчатого протеза из пластмассы</t>
  </si>
  <si>
    <t>изготовление полного съемного пластинчатого протеза с зубами из пластмассы с фиксацией на имплантатах</t>
  </si>
  <si>
    <t>приварка искусственных зубов из пластмассы</t>
  </si>
  <si>
    <t>изготовление литого базиса из хромокобальтового сплава</t>
  </si>
  <si>
    <t>изготовление мягкой прокладки к базису</t>
  </si>
  <si>
    <t>изготовление индивидуальной ложки (жесткой) методом горячей полимеризации</t>
  </si>
  <si>
    <t>изготовление индивидуальной ложки (жесткой) методом холодной (фото) полимеризации</t>
  </si>
  <si>
    <t>изготовление кламмера гнутого</t>
  </si>
  <si>
    <t>армирование протеза литыми элементами</t>
  </si>
  <si>
    <t>изготовление воскового базиса с окклюзионными валиками</t>
  </si>
  <si>
    <t>перепостановка зубов</t>
  </si>
  <si>
    <t>изготовление бюгельных протезов из стали, титана, кобальтохромового сплава:</t>
  </si>
  <si>
    <t>изготовление дуги верхней</t>
  </si>
  <si>
    <t>изготовление дуги нижней</t>
  </si>
  <si>
    <t>изготовление базиса литого</t>
  </si>
  <si>
    <t>изготовление зуба литого</t>
  </si>
  <si>
    <t>изготовление кламмера опорно-удерживающего, звена многозвеньевого кламмера, изготовление кламмера по системе Нея</t>
  </si>
  <si>
    <t>изготовление седла (сетки) для крепления с пластмассой</t>
  </si>
  <si>
    <t xml:space="preserve">изготовление бюгельного протеза </t>
  </si>
  <si>
    <t>изготовление ответвления, накладки окклюзионной, лапки, петли для крепления с пластмассой</t>
  </si>
  <si>
    <t>изготовление несъемных пластмассовых протезов:</t>
  </si>
  <si>
    <t>изготовление коронки пластмассовой</t>
  </si>
  <si>
    <t>изготовление искусственного пластмассового зуба:</t>
  </si>
  <si>
    <t>изготовление несъемных цельнолитых протезов:</t>
  </si>
  <si>
    <t>изготовление коронки цельнолитой</t>
  </si>
  <si>
    <t>изготовление искусственного зуба литого</t>
  </si>
  <si>
    <t>изготовление вкладки культевой со штифтом зуботехнической (без фрезеровки)</t>
  </si>
  <si>
    <t>изготовление коронки телескопической внутренней</t>
  </si>
  <si>
    <t>изготовление коронки телескопической наружной</t>
  </si>
  <si>
    <t>изготовление несъемных цельнолитых протезов с пластмассовыми и композиционными (композитными) облицовками:</t>
  </si>
  <si>
    <t>изготовление коронки цельнолитой с вестибулярной пластмассовой облицовкой</t>
  </si>
  <si>
    <t>изготовление коронки с облицовкой из композиционных (композитных) материалов</t>
  </si>
  <si>
    <t>изготовление искусственного зуба с пластмассовой фасеткой</t>
  </si>
  <si>
    <t>изготовление искусственного зуба с облицовкой из композиционных (композитных) материалов</t>
  </si>
  <si>
    <t>прочие работы:</t>
  </si>
  <si>
    <t>отливка модели из гипса, гипсовой блок-формы</t>
  </si>
  <si>
    <t xml:space="preserve">отливка модели из супергипса </t>
  </si>
  <si>
    <t>отливка модели комбинированной</t>
  </si>
  <si>
    <t xml:space="preserve">изготовление модели разборной </t>
  </si>
  <si>
    <t>изготовление огнеупорной модели</t>
  </si>
  <si>
    <t>работа на огнеупорной модели</t>
  </si>
  <si>
    <t>устранение переломов базиса в протезе</t>
  </si>
  <si>
    <t>замена, установка или перенос кламмера</t>
  </si>
  <si>
    <t>изоляция торуса, экзостозов</t>
  </si>
  <si>
    <t>отливка деталей из нержавеющей стали (зуб литой, защитка для фасетки или штифтового зуба, окклюзионная накладка, полукоронка, вкладка, вкладка культевая, штанга по Румпелю, опорная лапка)</t>
  </si>
  <si>
    <t>полировка:</t>
  </si>
  <si>
    <t>полировка съемных пластинчатых протезов</t>
  </si>
  <si>
    <t>полировка съемных бюгельных протезов</t>
  </si>
  <si>
    <t>полировка кламмера съемных бюгельных протезов (из кобальтохромового сплава)</t>
  </si>
  <si>
    <t>полировка цельнолитых коронок</t>
  </si>
  <si>
    <t>полировка штампованных коронок</t>
  </si>
  <si>
    <t>полировка искусственных зубов цельнолитых, зубов с фасеткой</t>
  </si>
  <si>
    <t>полировка пластмассовых несъемных конструкций (коронка, зуб)</t>
  </si>
  <si>
    <t>полировка протезов, изготовленных методом литьевого прессования</t>
  </si>
  <si>
    <t xml:space="preserve">полировка бюгельных протезов, изготовленных методом литьевого прессования </t>
  </si>
  <si>
    <t>полировка кламмера, изготовленного методом литьевого прессования</t>
  </si>
  <si>
    <t>полировка починок</t>
  </si>
  <si>
    <t>отливка деталей из иных сплавов (хромокобальтового сплава и других):</t>
  </si>
  <si>
    <t>каркас съемного протеза на огнеупорной модели</t>
  </si>
  <si>
    <t>каркас съемного протеза, отмоделированный на гипсовой модели</t>
  </si>
  <si>
    <t>опорно-удерживающий кламмер, седло (сетка) для крепления пластмассы, дуга бюгельная, армирование</t>
  </si>
  <si>
    <t>ответвление, опорная лапка, звено многозвеньевого кламмера</t>
  </si>
  <si>
    <t>металлокерамические и цельнолитые протезы, вкладки, искусственные зубы (за одну единицу литья)</t>
  </si>
  <si>
    <t>изготовление несъемных штампованных и штампованно-паяных протезов:</t>
  </si>
  <si>
    <t>изготовление коронки стальной восстановительной, экваторной</t>
  </si>
  <si>
    <t>изготовление коронки стальной восстановительной с пластмассовой облицовкой</t>
  </si>
  <si>
    <t>изготовление коронки стальной восстановительной бюгельной</t>
  </si>
  <si>
    <t>изготовление коронки колпачковой с фасеткой (по Бородюку)</t>
  </si>
  <si>
    <t>изготовление искусственного зуба литого с пластмассовой фасеткой</t>
  </si>
  <si>
    <t>спайка деталей (одна спайка)</t>
  </si>
  <si>
    <t>изготовление окклюзионной накладки (лапки)</t>
  </si>
  <si>
    <t>Общие стоматологические мероприятия (терапевтические, амбулаторно-хирургические, ортопедические, ортодонтические)</t>
  </si>
  <si>
    <t>1.1.1.</t>
  </si>
  <si>
    <t>1.1.2.</t>
  </si>
  <si>
    <t>1.1.3.</t>
  </si>
  <si>
    <t>оценка результатов исследований:</t>
  </si>
  <si>
    <t>дентальных рентгенограмм, панорамных (ортопантомограмм), заключений врачей-рентгенологов по проведенным рентгенисследованиям</t>
  </si>
  <si>
    <t>дополнительных методов исследования, медицинского фотографирования, заключений врачей-специалистов</t>
  </si>
  <si>
    <t>1.2.1.</t>
  </si>
  <si>
    <t>1.2.3.</t>
  </si>
  <si>
    <t>1.4.1.</t>
  </si>
  <si>
    <t>1.4.2.</t>
  </si>
  <si>
    <t>1.6.1.</t>
  </si>
  <si>
    <t>1.6.2.</t>
  </si>
  <si>
    <t>1.7.1.</t>
  </si>
  <si>
    <t>1.7.2.</t>
  </si>
  <si>
    <t>1.7.3.</t>
  </si>
  <si>
    <t>1.20.</t>
  </si>
  <si>
    <t>1.25.2.</t>
  </si>
  <si>
    <t>1.25.40.</t>
  </si>
  <si>
    <t>1.25.41.</t>
  </si>
  <si>
    <t>1.25.58.</t>
  </si>
  <si>
    <t>1.25.59.</t>
  </si>
  <si>
    <t>1.25.64.</t>
  </si>
  <si>
    <t>1.25.65.</t>
  </si>
  <si>
    <t>1.25.68.</t>
  </si>
  <si>
    <t>1.25.70.</t>
  </si>
  <si>
    <t>1.25.72.</t>
  </si>
  <si>
    <t>1.25.73.</t>
  </si>
  <si>
    <t>1.25.81.</t>
  </si>
  <si>
    <t>1.25.89.</t>
  </si>
  <si>
    <t>1.25.113</t>
  </si>
  <si>
    <t>4.1.1.</t>
  </si>
  <si>
    <t>4.1.2.</t>
  </si>
  <si>
    <t>4.1.13.</t>
  </si>
  <si>
    <t>4.1.14.</t>
  </si>
  <si>
    <t>4.1.15.</t>
  </si>
  <si>
    <t>4.1.16.</t>
  </si>
  <si>
    <t>4.2.1.</t>
  </si>
  <si>
    <t>4.2.3.</t>
  </si>
  <si>
    <t>4.2.4.</t>
  </si>
  <si>
    <t>4.2.5.</t>
  </si>
  <si>
    <t>4.2.7.</t>
  </si>
  <si>
    <t>4.2.8.</t>
  </si>
  <si>
    <t>4.2.9.</t>
  </si>
  <si>
    <t>4.2.10.</t>
  </si>
  <si>
    <t>Hydrogum (05.23г); колба рез.</t>
  </si>
  <si>
    <t>Es Temp NE (02.22г)</t>
  </si>
  <si>
    <t>Es Temp NE (10.23г)</t>
  </si>
  <si>
    <t>Detax(10.23г)</t>
  </si>
  <si>
    <t>4.2.2.</t>
  </si>
  <si>
    <t>4.2.11.</t>
  </si>
  <si>
    <t>4.2.12.</t>
  </si>
  <si>
    <t>4.2.13.</t>
  </si>
  <si>
    <t>4.2.14.</t>
  </si>
  <si>
    <t>4.2.15.</t>
  </si>
  <si>
    <t>4.2.16.</t>
  </si>
  <si>
    <t>4.2.17.</t>
  </si>
  <si>
    <t>4.2.18.</t>
  </si>
  <si>
    <t>4.2.19.</t>
  </si>
  <si>
    <t>4.2.20.</t>
  </si>
  <si>
    <t>4.2.21.</t>
  </si>
  <si>
    <t>4.2.23.</t>
  </si>
  <si>
    <t>4.2.24.</t>
  </si>
  <si>
    <t>4.3.1.</t>
  </si>
  <si>
    <t>4.3.2.</t>
  </si>
  <si>
    <t>4.3.3.</t>
  </si>
  <si>
    <t>4.3.4.</t>
  </si>
  <si>
    <t>4.3.5.</t>
  </si>
  <si>
    <t>4.3.6.</t>
  </si>
  <si>
    <t>4.3.7.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</si>
  <si>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</si>
  <si>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</si>
  <si>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</si>
  <si>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</si>
  <si>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</si>
  <si>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</si>
  <si>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</si>
  <si>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</si>
  <si>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</si>
  <si>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</si>
  <si>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6.1.12.</t>
  </si>
  <si>
    <t>6.1.16.</t>
  </si>
  <si>
    <t>6.1.17.</t>
  </si>
  <si>
    <t>6.2.1.</t>
  </si>
  <si>
    <t>6.2.2.</t>
  </si>
  <si>
    <t>6.2.3.</t>
  </si>
  <si>
    <t>6.2.4.</t>
  </si>
  <si>
    <t>6.2.5.</t>
  </si>
  <si>
    <t>6.2.6.</t>
  </si>
  <si>
    <t>6.2.10.</t>
  </si>
  <si>
    <t>6.2.11.</t>
  </si>
  <si>
    <t>6.3.1.</t>
  </si>
  <si>
    <t>6.3.3.</t>
  </si>
  <si>
    <t>6.9.</t>
  </si>
  <si>
    <t>6.9.1.</t>
  </si>
  <si>
    <t>6.9.2.</t>
  </si>
  <si>
    <t>6.9.3.</t>
  </si>
  <si>
    <t>6.9.4.</t>
  </si>
  <si>
    <t>6.9.9.</t>
  </si>
  <si>
    <t>6.9.10.</t>
  </si>
  <si>
    <t>6.9.14.</t>
  </si>
  <si>
    <t>6.9.15.</t>
  </si>
  <si>
    <t>6.11.</t>
  </si>
  <si>
    <t>6.11.1.</t>
  </si>
  <si>
    <t>6.11.2.</t>
  </si>
  <si>
    <t>6.11.3.</t>
  </si>
  <si>
    <t>6.11.4.</t>
  </si>
  <si>
    <t>6.11.5.</t>
  </si>
  <si>
    <t>6.11.6.</t>
  </si>
  <si>
    <t>6.11.7.</t>
  </si>
  <si>
    <t>6.11.8.</t>
  </si>
  <si>
    <t>6.11.9.</t>
  </si>
  <si>
    <t>6.11.10.</t>
  </si>
  <si>
    <t>6.11.11.</t>
  </si>
  <si>
    <t>6.13.5.</t>
  </si>
  <si>
    <t>6.22.</t>
  </si>
  <si>
    <t>6.22.1.</t>
  </si>
  <si>
    <t>гильза №8(02.23г), №10и 9(05.23г)</t>
  </si>
  <si>
    <t>6.22.2.</t>
  </si>
  <si>
    <t>6.22.3.</t>
  </si>
  <si>
    <t>6.22.5.</t>
  </si>
  <si>
    <t>6.22.6.</t>
  </si>
  <si>
    <t>6.22.7.</t>
  </si>
  <si>
    <t>6.22.8.</t>
  </si>
  <si>
    <t>6.22.9.</t>
  </si>
  <si>
    <t>0.00033шт</t>
  </si>
  <si>
    <t>1шт</t>
  </si>
  <si>
    <t>0.5шт</t>
  </si>
  <si>
    <t>0.006кв.м</t>
  </si>
  <si>
    <t>1пара</t>
  </si>
  <si>
    <t>4шт</t>
  </si>
  <si>
    <t>0.0005шт</t>
  </si>
  <si>
    <t>Цены введены в действие  с  18 декабря 2023 года.</t>
  </si>
  <si>
    <t xml:space="preserve">на платные услуги по зубопротезированию, оказываемые в зубопротезном отделении учреждения здравоохранения "Чечерская центральная  районная больница"  иностранным гражданам, постоянно проживающим на территории Республики Беларусь (с видом на жительство) </t>
  </si>
  <si>
    <t xml:space="preserve"> №  615 от  18 декабря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</si>
</sst>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7"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2"/>
      <name val="Impact"/>
      <family val="2"/>
    </font>
    <font>
      <b/>
      <u val="single"/>
      <sz val="11"/>
      <name val="Arial Cyr"/>
      <family val="0"/>
    </font>
    <font>
      <sz val="14"/>
      <name val="Impact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Arial Cyr"/>
      <family val="0"/>
    </font>
    <font>
      <sz val="13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left" indent="15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justify"/>
    </xf>
    <xf numFmtId="49" fontId="2" fillId="0" borderId="14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justify"/>
    </xf>
    <xf numFmtId="49" fontId="3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 horizontal="left" vertical="justify"/>
    </xf>
    <xf numFmtId="49" fontId="1" fillId="0" borderId="1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15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2" fontId="0" fillId="34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 wrapText="1"/>
    </xf>
    <xf numFmtId="2" fontId="19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19" fillId="0" borderId="17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18" fillId="36" borderId="17" xfId="0" applyNumberFormat="1" applyFont="1" applyFill="1" applyBorder="1" applyAlignment="1">
      <alignment horizontal="center"/>
    </xf>
    <xf numFmtId="2" fontId="19" fillId="36" borderId="17" xfId="0" applyNumberFormat="1" applyFont="1" applyFill="1" applyBorder="1" applyAlignment="1">
      <alignment horizontal="center"/>
    </xf>
    <xf numFmtId="2" fontId="19" fillId="36" borderId="2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2" fontId="27" fillId="0" borderId="21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 wrapText="1"/>
    </xf>
    <xf numFmtId="2" fontId="18" fillId="36" borderId="17" xfId="0" applyNumberFormat="1" applyFont="1" applyFill="1" applyBorder="1" applyAlignment="1">
      <alignment horizontal="center" vertical="center"/>
    </xf>
    <xf numFmtId="2" fontId="18" fillId="36" borderId="23" xfId="0" applyNumberFormat="1" applyFont="1" applyFill="1" applyBorder="1" applyAlignment="1">
      <alignment horizontal="center" vertical="center"/>
    </xf>
    <xf numFmtId="2" fontId="19" fillId="36" borderId="23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center" wrapText="1"/>
    </xf>
    <xf numFmtId="2" fontId="23" fillId="0" borderId="17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 wrapText="1"/>
    </xf>
    <xf numFmtId="180" fontId="0" fillId="36" borderId="0" xfId="0" applyNumberFormat="1" applyFill="1" applyAlignment="1">
      <alignment/>
    </xf>
    <xf numFmtId="2" fontId="7" fillId="36" borderId="0" xfId="0" applyNumberFormat="1" applyFont="1" applyFill="1" applyAlignment="1">
      <alignment/>
    </xf>
    <xf numFmtId="0" fontId="0" fillId="36" borderId="17" xfId="0" applyNumberFormat="1" applyFont="1" applyFill="1" applyBorder="1" applyAlignment="1">
      <alignment horizontal="center" vertical="center" wrapText="1"/>
    </xf>
    <xf numFmtId="2" fontId="16" fillId="36" borderId="17" xfId="0" applyNumberFormat="1" applyFont="1" applyFill="1" applyBorder="1" applyAlignment="1">
      <alignment/>
    </xf>
    <xf numFmtId="2" fontId="20" fillId="36" borderId="17" xfId="0" applyNumberFormat="1" applyFont="1" applyFill="1" applyBorder="1" applyAlignment="1">
      <alignment horizontal="center" wrapText="1"/>
    </xf>
    <xf numFmtId="2" fontId="20" fillId="36" borderId="17" xfId="0" applyNumberFormat="1" applyFont="1" applyFill="1" applyBorder="1" applyAlignment="1">
      <alignment horizontal="center"/>
    </xf>
    <xf numFmtId="2" fontId="22" fillId="36" borderId="17" xfId="0" applyNumberFormat="1" applyFont="1" applyFill="1" applyBorder="1" applyAlignment="1">
      <alignment horizontal="center" wrapText="1"/>
    </xf>
    <xf numFmtId="2" fontId="18" fillId="36" borderId="0" xfId="0" applyNumberFormat="1" applyFont="1" applyFill="1" applyBorder="1" applyAlignment="1">
      <alignment horizontal="center"/>
    </xf>
    <xf numFmtId="2" fontId="3" fillId="36" borderId="0" xfId="0" applyNumberFormat="1" applyFont="1" applyFill="1" applyAlignment="1">
      <alignment/>
    </xf>
    <xf numFmtId="2" fontId="6" fillId="36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  <xf numFmtId="49" fontId="2" fillId="0" borderId="10" xfId="0" applyNumberFormat="1" applyFont="1" applyBorder="1" applyAlignment="1">
      <alignment vertical="justify"/>
    </xf>
    <xf numFmtId="2" fontId="18" fillId="0" borderId="17" xfId="0" applyNumberFormat="1" applyFont="1" applyFill="1" applyBorder="1" applyAlignment="1">
      <alignment horizontal="center" vertical="center"/>
    </xf>
    <xf numFmtId="2" fontId="18" fillId="0" borderId="22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/>
    </xf>
    <xf numFmtId="2" fontId="18" fillId="0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 wrapText="1"/>
    </xf>
    <xf numFmtId="0" fontId="24" fillId="36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left" vertical="center"/>
    </xf>
    <xf numFmtId="0" fontId="31" fillId="37" borderId="17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/>
    </xf>
    <xf numFmtId="0" fontId="30" fillId="36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4" fillId="36" borderId="17" xfId="0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31" fillId="0" borderId="17" xfId="0" applyNumberFormat="1" applyFont="1" applyFill="1" applyBorder="1" applyAlignment="1">
      <alignment horizontal="left" vertical="center"/>
    </xf>
    <xf numFmtId="0" fontId="31" fillId="34" borderId="17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49" fontId="24" fillId="4" borderId="17" xfId="0" applyNumberFormat="1" applyFont="1" applyFill="1" applyBorder="1" applyAlignment="1">
      <alignment horizontal="left" vertical="center"/>
    </xf>
    <xf numFmtId="49" fontId="28" fillId="4" borderId="17" xfId="0" applyNumberFormat="1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 wrapText="1"/>
    </xf>
    <xf numFmtId="0" fontId="31" fillId="38" borderId="17" xfId="0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left" vertical="center"/>
    </xf>
    <xf numFmtId="49" fontId="30" fillId="0" borderId="17" xfId="0" applyNumberFormat="1" applyFont="1" applyBorder="1" applyAlignment="1">
      <alignment horizontal="left" vertical="center"/>
    </xf>
    <xf numFmtId="49" fontId="24" fillId="0" borderId="25" xfId="0" applyNumberFormat="1" applyFont="1" applyFill="1" applyBorder="1" applyAlignment="1">
      <alignment horizontal="left" vertical="center"/>
    </xf>
    <xf numFmtId="2" fontId="18" fillId="0" borderId="18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/>
    </xf>
    <xf numFmtId="1" fontId="2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 wrapText="1"/>
    </xf>
    <xf numFmtId="1" fontId="18" fillId="36" borderId="17" xfId="0" applyNumberFormat="1" applyFont="1" applyFill="1" applyBorder="1" applyAlignment="1">
      <alignment horizontal="center"/>
    </xf>
    <xf numFmtId="1" fontId="18" fillId="36" borderId="17" xfId="0" applyNumberFormat="1" applyFont="1" applyFill="1" applyBorder="1" applyAlignment="1">
      <alignment horizontal="center" vertical="center"/>
    </xf>
    <xf numFmtId="1" fontId="18" fillId="36" borderId="21" xfId="0" applyNumberFormat="1" applyFont="1" applyFill="1" applyBorder="1" applyAlignment="1">
      <alignment horizontal="center" vertical="center"/>
    </xf>
    <xf numFmtId="1" fontId="18" fillId="36" borderId="21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 wrapText="1"/>
    </xf>
    <xf numFmtId="1" fontId="18" fillId="0" borderId="2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24" fillId="36" borderId="18" xfId="0" applyFont="1" applyFill="1" applyBorder="1" applyAlignment="1">
      <alignment horizontal="left" vertical="center"/>
    </xf>
    <xf numFmtId="2" fontId="18" fillId="36" borderId="21" xfId="0" applyNumberFormat="1" applyFont="1" applyFill="1" applyBorder="1" applyAlignment="1">
      <alignment horizontal="center" vertical="center"/>
    </xf>
    <xf numFmtId="2" fontId="18" fillId="36" borderId="22" xfId="0" applyNumberFormat="1" applyFont="1" applyFill="1" applyBorder="1" applyAlignment="1">
      <alignment horizontal="center"/>
    </xf>
    <xf numFmtId="2" fontId="18" fillId="36" borderId="21" xfId="0" applyNumberFormat="1" applyFont="1" applyFill="1" applyBorder="1" applyAlignment="1">
      <alignment horizontal="center"/>
    </xf>
    <xf numFmtId="49" fontId="28" fillId="0" borderId="24" xfId="0" applyNumberFormat="1" applyFont="1" applyBorder="1" applyAlignment="1">
      <alignment horizontal="left" vertical="center"/>
    </xf>
    <xf numFmtId="0" fontId="31" fillId="36" borderId="26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left" vertical="center"/>
    </xf>
    <xf numFmtId="0" fontId="28" fillId="0" borderId="17" xfId="0" applyFont="1" applyBorder="1" applyAlignment="1">
      <alignment vertical="center" wrapText="1"/>
    </xf>
    <xf numFmtId="49" fontId="30" fillId="0" borderId="24" xfId="0" applyNumberFormat="1" applyFont="1" applyFill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30" fillId="0" borderId="17" xfId="0" applyFont="1" applyBorder="1" applyAlignment="1">
      <alignment vertical="center" wrapText="1"/>
    </xf>
    <xf numFmtId="2" fontId="19" fillId="36" borderId="22" xfId="0" applyNumberFormat="1" applyFont="1" applyFill="1" applyBorder="1" applyAlignment="1">
      <alignment horizontal="center" vertical="center"/>
    </xf>
    <xf numFmtId="2" fontId="19" fillId="36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2" fontId="18" fillId="36" borderId="22" xfId="0" applyNumberFormat="1" applyFont="1" applyFill="1" applyBorder="1" applyAlignment="1">
      <alignment horizontal="center" vertical="center"/>
    </xf>
    <xf numFmtId="2" fontId="18" fillId="36" borderId="21" xfId="0" applyNumberFormat="1" applyFont="1" applyFill="1" applyBorder="1" applyAlignment="1">
      <alignment horizontal="center" vertical="center"/>
    </xf>
    <xf numFmtId="49" fontId="24" fillId="4" borderId="22" xfId="0" applyNumberFormat="1" applyFont="1" applyFill="1" applyBorder="1" applyAlignment="1">
      <alignment horizontal="left" vertical="center"/>
    </xf>
    <xf numFmtId="49" fontId="24" fillId="4" borderId="21" xfId="0" applyNumberFormat="1" applyFont="1" applyFill="1" applyBorder="1" applyAlignment="1">
      <alignment horizontal="left" vertical="center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top"/>
    </xf>
    <xf numFmtId="2" fontId="9" fillId="0" borderId="26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49" fontId="24" fillId="4" borderId="23" xfId="0" applyNumberFormat="1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2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29" xfId="0" applyNumberFormat="1" applyFont="1" applyBorder="1" applyAlignment="1">
      <alignment horizontal="center" vertical="top"/>
    </xf>
    <xf numFmtId="0" fontId="24" fillId="0" borderId="2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237"/>
  <sheetViews>
    <sheetView tabSelected="1" view="pageBreakPreview" zoomScale="75" zoomScaleNormal="75" zoomScaleSheetLayoutView="75" zoomScalePageLayoutView="0" workbookViewId="0" topLeftCell="A220">
      <selection activeCell="C14" sqref="C14:C230"/>
    </sheetView>
  </sheetViews>
  <sheetFormatPr defaultColWidth="8.796875" defaultRowHeight="14.25"/>
  <cols>
    <col min="1" max="1" width="9.19921875" style="0" customWidth="1"/>
    <col min="2" max="2" width="62.69921875" style="0" customWidth="1"/>
    <col min="3" max="3" width="15.3984375" style="0" customWidth="1"/>
    <col min="4" max="4" width="9.5" style="97" customWidth="1"/>
    <col min="5" max="5" width="10" style="109" customWidth="1"/>
    <col min="6" max="6" width="5.3984375" style="169" customWidth="1"/>
    <col min="7" max="7" width="8" style="97" customWidth="1"/>
    <col min="8" max="8" width="11.3984375" style="97" customWidth="1"/>
    <col min="9" max="9" width="11.19921875" style="97" customWidth="1"/>
    <col min="10" max="10" width="11.59765625" style="9" hidden="1" customWidth="1"/>
    <col min="11" max="11" width="10.09765625" style="0" hidden="1" customWidth="1"/>
    <col min="12" max="13" width="11.09765625" style="0" hidden="1" customWidth="1"/>
    <col min="14" max="14" width="9.19921875" style="0" hidden="1" customWidth="1"/>
    <col min="15" max="15" width="0" style="0" hidden="1" customWidth="1"/>
    <col min="16" max="17" width="10.3984375" style="0" bestFit="1" customWidth="1"/>
  </cols>
  <sheetData>
    <row r="1" spans="1:10" ht="14.25">
      <c r="A1" s="2"/>
      <c r="D1" s="75"/>
      <c r="E1" s="101"/>
      <c r="F1" s="148"/>
      <c r="G1" s="78" t="s">
        <v>136</v>
      </c>
      <c r="H1" s="76"/>
      <c r="I1" s="76"/>
      <c r="J1" s="8"/>
    </row>
    <row r="2" spans="1:10" ht="14.25">
      <c r="A2" s="3"/>
      <c r="D2" s="77"/>
      <c r="E2" s="101"/>
      <c r="F2" s="148"/>
      <c r="G2" s="78" t="s">
        <v>42</v>
      </c>
      <c r="H2" s="76"/>
      <c r="I2" s="76"/>
      <c r="J2" s="8"/>
    </row>
    <row r="3" spans="1:10" ht="14.25">
      <c r="A3" s="3"/>
      <c r="C3" s="39"/>
      <c r="D3" s="61"/>
      <c r="E3" s="101"/>
      <c r="F3" s="148"/>
      <c r="G3" s="205" t="s">
        <v>147</v>
      </c>
      <c r="H3" s="205"/>
      <c r="I3" s="205"/>
      <c r="J3" s="8"/>
    </row>
    <row r="4" spans="1:10" ht="14.25">
      <c r="A4" s="3"/>
      <c r="D4" s="78"/>
      <c r="E4" s="101"/>
      <c r="F4" s="148"/>
      <c r="G4" s="78" t="s">
        <v>432</v>
      </c>
      <c r="H4" s="76"/>
      <c r="I4" s="76"/>
      <c r="J4" s="8"/>
    </row>
    <row r="5" spans="1:10" ht="18.75">
      <c r="A5" s="206" t="s">
        <v>137</v>
      </c>
      <c r="B5" s="206"/>
      <c r="C5" s="206"/>
      <c r="D5" s="206"/>
      <c r="E5" s="206"/>
      <c r="F5" s="206"/>
      <c r="G5" s="206"/>
      <c r="H5" s="206"/>
      <c r="I5" s="206"/>
      <c r="J5" s="47"/>
    </row>
    <row r="6" spans="1:10" ht="57.75" customHeight="1">
      <c r="A6" s="207" t="s">
        <v>431</v>
      </c>
      <c r="B6" s="207"/>
      <c r="C6" s="207"/>
      <c r="D6" s="207"/>
      <c r="E6" s="207"/>
      <c r="F6" s="207"/>
      <c r="G6" s="207"/>
      <c r="H6" s="207"/>
      <c r="I6" s="207"/>
      <c r="J6" s="48"/>
    </row>
    <row r="7" spans="1:10" s="7" customFormat="1" ht="16.5">
      <c r="A7" s="208" t="s">
        <v>430</v>
      </c>
      <c r="B7" s="208"/>
      <c r="C7" s="208"/>
      <c r="D7" s="208"/>
      <c r="E7" s="208"/>
      <c r="F7" s="208"/>
      <c r="G7" s="208"/>
      <c r="H7" s="208"/>
      <c r="I7" s="208"/>
      <c r="J7" s="38"/>
    </row>
    <row r="8" spans="1:10" s="7" customFormat="1" ht="16.5">
      <c r="A8" s="209" t="s">
        <v>0</v>
      </c>
      <c r="B8" s="209" t="s">
        <v>40</v>
      </c>
      <c r="C8" s="209" t="s">
        <v>24</v>
      </c>
      <c r="D8" s="210" t="s">
        <v>92</v>
      </c>
      <c r="E8" s="211"/>
      <c r="F8" s="211"/>
      <c r="G8" s="211"/>
      <c r="H8" s="211"/>
      <c r="I8" s="212"/>
      <c r="J8" s="38"/>
    </row>
    <row r="9" spans="1:10" s="7" customFormat="1" ht="16.5">
      <c r="A9" s="209"/>
      <c r="B9" s="209"/>
      <c r="C9" s="209"/>
      <c r="D9" s="193" t="s">
        <v>109</v>
      </c>
      <c r="E9" s="203" t="s">
        <v>124</v>
      </c>
      <c r="F9" s="195" t="s">
        <v>108</v>
      </c>
      <c r="G9" s="196"/>
      <c r="H9" s="197" t="s">
        <v>128</v>
      </c>
      <c r="I9" s="199" t="s">
        <v>127</v>
      </c>
      <c r="J9" s="38"/>
    </row>
    <row r="10" spans="1:15" ht="61.5" customHeight="1">
      <c r="A10" s="209"/>
      <c r="B10" s="209"/>
      <c r="C10" s="209"/>
      <c r="D10" s="194"/>
      <c r="E10" s="204"/>
      <c r="F10" s="149" t="s">
        <v>125</v>
      </c>
      <c r="G10" s="79" t="s">
        <v>126</v>
      </c>
      <c r="H10" s="198"/>
      <c r="I10" s="200"/>
      <c r="J10" s="49"/>
      <c r="L10" s="14" t="s">
        <v>57</v>
      </c>
      <c r="M10" s="14" t="s">
        <v>56</v>
      </c>
      <c r="N10" s="14" t="s">
        <v>58</v>
      </c>
      <c r="O10" s="14" t="s">
        <v>88</v>
      </c>
    </row>
    <row r="11" spans="1:19" ht="14.25">
      <c r="A11" s="40">
        <v>1</v>
      </c>
      <c r="B11" s="176">
        <v>2</v>
      </c>
      <c r="C11" s="40">
        <v>3</v>
      </c>
      <c r="D11" s="98">
        <v>4</v>
      </c>
      <c r="E11" s="102">
        <v>5</v>
      </c>
      <c r="F11" s="150">
        <v>6</v>
      </c>
      <c r="G11" s="99">
        <v>7</v>
      </c>
      <c r="H11" s="99">
        <v>8</v>
      </c>
      <c r="I11" s="99">
        <v>9</v>
      </c>
      <c r="J11" s="50"/>
      <c r="P11" s="71"/>
      <c r="Q11" s="71"/>
      <c r="R11" s="71"/>
      <c r="S11" s="71"/>
    </row>
    <row r="12" spans="1:10" ht="32.25" thickBot="1">
      <c r="A12" s="174" t="s">
        <v>1</v>
      </c>
      <c r="B12" s="178" t="s">
        <v>298</v>
      </c>
      <c r="C12" s="175"/>
      <c r="D12" s="80"/>
      <c r="E12" s="103"/>
      <c r="F12" s="151"/>
      <c r="G12" s="80"/>
      <c r="H12" s="80"/>
      <c r="I12" s="80"/>
      <c r="J12" s="44"/>
    </row>
    <row r="13" spans="1:15" ht="18.75">
      <c r="A13" s="144" t="s">
        <v>2</v>
      </c>
      <c r="B13" s="177" t="s">
        <v>148</v>
      </c>
      <c r="C13" s="118"/>
      <c r="D13" s="57"/>
      <c r="E13" s="72"/>
      <c r="F13" s="152"/>
      <c r="G13" s="81"/>
      <c r="H13" s="81"/>
      <c r="I13" s="60">
        <f aca="true" t="shared" si="0" ref="I13:I32">D13+H13</f>
        <v>0</v>
      </c>
      <c r="J13" s="45"/>
      <c r="K13" s="20" t="s">
        <v>2</v>
      </c>
      <c r="O13">
        <v>33000</v>
      </c>
    </row>
    <row r="14" spans="1:15" ht="18.75">
      <c r="A14" s="126" t="s">
        <v>299</v>
      </c>
      <c r="B14" s="118" t="s">
        <v>149</v>
      </c>
      <c r="C14" s="118" t="s">
        <v>3</v>
      </c>
      <c r="D14" s="57">
        <v>5.66</v>
      </c>
      <c r="E14" s="72"/>
      <c r="F14" s="152"/>
      <c r="G14" s="81"/>
      <c r="H14" s="81"/>
      <c r="I14" s="60">
        <f t="shared" si="0"/>
        <v>5.66</v>
      </c>
      <c r="J14" s="46"/>
      <c r="K14" s="21" t="s">
        <v>91</v>
      </c>
      <c r="O14">
        <v>17000</v>
      </c>
    </row>
    <row r="15" spans="1:15" ht="21.75" customHeight="1">
      <c r="A15" s="126" t="s">
        <v>300</v>
      </c>
      <c r="B15" s="118" t="s">
        <v>150</v>
      </c>
      <c r="C15" s="118" t="s">
        <v>3</v>
      </c>
      <c r="D15" s="57">
        <v>2.96</v>
      </c>
      <c r="E15" s="72"/>
      <c r="F15" s="152"/>
      <c r="G15" s="81"/>
      <c r="H15" s="81"/>
      <c r="I15" s="60">
        <f t="shared" si="0"/>
        <v>2.96</v>
      </c>
      <c r="J15" s="45"/>
      <c r="K15" s="22" t="s">
        <v>5</v>
      </c>
      <c r="O15">
        <v>49000</v>
      </c>
    </row>
    <row r="16" spans="1:15" ht="18.75">
      <c r="A16" s="126" t="s">
        <v>301</v>
      </c>
      <c r="B16" s="180" t="s">
        <v>151</v>
      </c>
      <c r="C16" s="118" t="s">
        <v>6</v>
      </c>
      <c r="D16" s="57">
        <v>7.96</v>
      </c>
      <c r="E16" s="72"/>
      <c r="F16" s="153"/>
      <c r="G16" s="57"/>
      <c r="H16" s="57"/>
      <c r="I16" s="60">
        <f t="shared" si="0"/>
        <v>7.96</v>
      </c>
      <c r="J16" s="46"/>
      <c r="K16" s="21" t="s">
        <v>7</v>
      </c>
      <c r="O16">
        <v>8000</v>
      </c>
    </row>
    <row r="17" spans="1:11" ht="18.75">
      <c r="A17" s="179" t="s">
        <v>4</v>
      </c>
      <c r="B17" s="182" t="s">
        <v>302</v>
      </c>
      <c r="C17" s="213"/>
      <c r="D17" s="57"/>
      <c r="E17" s="72"/>
      <c r="F17" s="153"/>
      <c r="G17" s="57"/>
      <c r="H17" s="57"/>
      <c r="I17" s="60"/>
      <c r="J17" s="45"/>
      <c r="K17" s="19"/>
    </row>
    <row r="18" spans="1:11" ht="31.5">
      <c r="A18" s="126" t="s">
        <v>305</v>
      </c>
      <c r="B18" s="181" t="s">
        <v>303</v>
      </c>
      <c r="C18" s="118" t="s">
        <v>3</v>
      </c>
      <c r="D18" s="57">
        <v>3.16</v>
      </c>
      <c r="E18" s="72"/>
      <c r="F18" s="153"/>
      <c r="G18" s="57"/>
      <c r="H18" s="57"/>
      <c r="I18" s="60"/>
      <c r="J18" s="45"/>
      <c r="K18" s="19"/>
    </row>
    <row r="19" spans="1:11" ht="39" customHeight="1">
      <c r="A19" s="126" t="s">
        <v>306</v>
      </c>
      <c r="B19" s="119" t="s">
        <v>304</v>
      </c>
      <c r="C19" s="118" t="s">
        <v>3</v>
      </c>
      <c r="D19" s="57">
        <v>1.35</v>
      </c>
      <c r="E19" s="72"/>
      <c r="F19" s="153"/>
      <c r="G19" s="57"/>
      <c r="H19" s="57"/>
      <c r="I19" s="60"/>
      <c r="J19" s="45"/>
      <c r="K19" s="19"/>
    </row>
    <row r="20" spans="1:15" ht="18.75">
      <c r="A20" s="144" t="s">
        <v>7</v>
      </c>
      <c r="B20" s="127" t="s">
        <v>152</v>
      </c>
      <c r="C20" s="118"/>
      <c r="D20" s="57"/>
      <c r="E20" s="72"/>
      <c r="F20" s="153"/>
      <c r="G20" s="57"/>
      <c r="H20" s="57"/>
      <c r="I20" s="60">
        <f t="shared" si="0"/>
        <v>0</v>
      </c>
      <c r="J20" s="45"/>
      <c r="K20" s="19" t="s">
        <v>8</v>
      </c>
      <c r="O20">
        <v>25000</v>
      </c>
    </row>
    <row r="21" spans="1:15" ht="18" customHeight="1">
      <c r="A21" s="126" t="s">
        <v>307</v>
      </c>
      <c r="B21" s="119" t="s">
        <v>153</v>
      </c>
      <c r="C21" s="118" t="s">
        <v>10</v>
      </c>
      <c r="D21" s="57">
        <v>0.63</v>
      </c>
      <c r="E21" s="72"/>
      <c r="F21" s="153"/>
      <c r="G21" s="57"/>
      <c r="H21" s="57"/>
      <c r="I21" s="60">
        <f t="shared" si="0"/>
        <v>0.63</v>
      </c>
      <c r="J21" s="46"/>
      <c r="K21" s="23" t="s">
        <v>9</v>
      </c>
      <c r="O21">
        <v>8000</v>
      </c>
    </row>
    <row r="22" spans="1:11" ht="18" customHeight="1">
      <c r="A22" s="126" t="s">
        <v>308</v>
      </c>
      <c r="B22" s="119" t="s">
        <v>154</v>
      </c>
      <c r="C22" s="118" t="s">
        <v>10</v>
      </c>
      <c r="D22" s="57">
        <v>1.9</v>
      </c>
      <c r="E22" s="72"/>
      <c r="F22" s="153"/>
      <c r="G22" s="57"/>
      <c r="H22" s="57"/>
      <c r="I22" s="60">
        <f t="shared" si="0"/>
        <v>1.9</v>
      </c>
      <c r="J22" s="45"/>
      <c r="K22" s="22"/>
    </row>
    <row r="23" spans="1:11" ht="25.5" customHeight="1">
      <c r="A23" s="128" t="s">
        <v>155</v>
      </c>
      <c r="B23" s="119" t="s">
        <v>156</v>
      </c>
      <c r="C23" s="118" t="s">
        <v>10</v>
      </c>
      <c r="D23" s="57">
        <v>1.9</v>
      </c>
      <c r="E23" s="72"/>
      <c r="F23" s="153"/>
      <c r="G23" s="57"/>
      <c r="H23" s="57"/>
      <c r="I23" s="60">
        <f t="shared" si="0"/>
        <v>1.9</v>
      </c>
      <c r="J23" s="45"/>
      <c r="K23" s="22"/>
    </row>
    <row r="24" spans="1:11" ht="22.5" customHeight="1">
      <c r="A24" s="126" t="s">
        <v>8</v>
      </c>
      <c r="B24" s="119" t="s">
        <v>157</v>
      </c>
      <c r="C24" s="118" t="s">
        <v>10</v>
      </c>
      <c r="D24" s="57">
        <v>1.27</v>
      </c>
      <c r="E24" s="72"/>
      <c r="F24" s="153"/>
      <c r="G24" s="57"/>
      <c r="H24" s="57"/>
      <c r="I24" s="60">
        <f t="shared" si="0"/>
        <v>1.27</v>
      </c>
      <c r="J24" s="45"/>
      <c r="K24" s="22"/>
    </row>
    <row r="25" spans="1:11" ht="19.5" customHeight="1">
      <c r="A25" s="144" t="s">
        <v>9</v>
      </c>
      <c r="B25" s="129" t="s">
        <v>158</v>
      </c>
      <c r="C25" s="118"/>
      <c r="D25" s="57"/>
      <c r="E25" s="72"/>
      <c r="F25" s="153"/>
      <c r="G25" s="57"/>
      <c r="H25" s="57"/>
      <c r="I25" s="60"/>
      <c r="J25" s="45"/>
      <c r="K25" s="22"/>
    </row>
    <row r="26" spans="1:11" ht="24.75" customHeight="1">
      <c r="A26" s="130" t="s">
        <v>309</v>
      </c>
      <c r="B26" s="119" t="s">
        <v>159</v>
      </c>
      <c r="C26" s="180" t="s">
        <v>10</v>
      </c>
      <c r="D26" s="112">
        <v>2.66</v>
      </c>
      <c r="E26" s="72"/>
      <c r="F26" s="153"/>
      <c r="G26" s="57"/>
      <c r="H26" s="57"/>
      <c r="I26" s="60"/>
      <c r="J26" s="45"/>
      <c r="K26" s="22"/>
    </row>
    <row r="27" spans="1:11" ht="24.75" customHeight="1">
      <c r="A27" s="130" t="s">
        <v>89</v>
      </c>
      <c r="B27" s="119" t="s">
        <v>142</v>
      </c>
      <c r="C27" s="180"/>
      <c r="D27" s="116"/>
      <c r="E27" s="72">
        <v>0.85</v>
      </c>
      <c r="F27" s="153">
        <v>10</v>
      </c>
      <c r="G27" s="57">
        <f>E27*F27/100</f>
        <v>0.085</v>
      </c>
      <c r="H27" s="57"/>
      <c r="I27" s="60">
        <f>D26+E27+G27</f>
        <v>3.595</v>
      </c>
      <c r="J27" s="45"/>
      <c r="K27" s="22"/>
    </row>
    <row r="28" spans="1:11" ht="24.75" customHeight="1">
      <c r="A28" s="130" t="s">
        <v>90</v>
      </c>
      <c r="B28" s="119" t="s">
        <v>343</v>
      </c>
      <c r="C28" s="180"/>
      <c r="D28" s="116"/>
      <c r="E28" s="72">
        <v>0.86</v>
      </c>
      <c r="F28" s="153">
        <v>10</v>
      </c>
      <c r="G28" s="57">
        <f>E28*F28/100</f>
        <v>0.086</v>
      </c>
      <c r="H28" s="57"/>
      <c r="I28" s="60">
        <f>D26+E28+G28</f>
        <v>3.606</v>
      </c>
      <c r="J28" s="45"/>
      <c r="K28" s="22"/>
    </row>
    <row r="29" spans="1:11" ht="34.5" customHeight="1">
      <c r="A29" s="126" t="s">
        <v>310</v>
      </c>
      <c r="B29" s="119" t="s">
        <v>160</v>
      </c>
      <c r="C29" s="118" t="s">
        <v>10</v>
      </c>
      <c r="D29" s="82">
        <v>5.66</v>
      </c>
      <c r="E29" s="72">
        <v>1.89</v>
      </c>
      <c r="F29" s="153">
        <v>10</v>
      </c>
      <c r="G29" s="57">
        <f>E29*F29/100</f>
        <v>0.18899999999999997</v>
      </c>
      <c r="H29" s="57"/>
      <c r="I29" s="60">
        <f>D29+E29+G29</f>
        <v>7.739</v>
      </c>
      <c r="J29" s="45"/>
      <c r="K29" s="22"/>
    </row>
    <row r="30" spans="1:11" ht="26.25" customHeight="1">
      <c r="A30" s="126" t="s">
        <v>114</v>
      </c>
      <c r="B30" s="127" t="s">
        <v>161</v>
      </c>
      <c r="C30" s="118"/>
      <c r="D30" s="82"/>
      <c r="E30" s="72"/>
      <c r="F30" s="153"/>
      <c r="G30" s="57"/>
      <c r="H30" s="57"/>
      <c r="I30" s="60"/>
      <c r="J30" s="45"/>
      <c r="K30" s="22"/>
    </row>
    <row r="31" spans="1:11" ht="23.25" customHeight="1">
      <c r="A31" s="126" t="s">
        <v>311</v>
      </c>
      <c r="B31" s="118" t="s">
        <v>162</v>
      </c>
      <c r="C31" s="118" t="s">
        <v>10</v>
      </c>
      <c r="D31" s="57">
        <v>2.96</v>
      </c>
      <c r="E31" s="72">
        <v>0.62</v>
      </c>
      <c r="F31" s="153">
        <v>10</v>
      </c>
      <c r="G31" s="57">
        <f>E31*F31/100</f>
        <v>0.062</v>
      </c>
      <c r="H31" s="57">
        <f>E31+G31</f>
        <v>0.6819999999999999</v>
      </c>
      <c r="I31" s="60">
        <f t="shared" si="0"/>
        <v>3.642</v>
      </c>
      <c r="J31" s="45"/>
      <c r="K31" s="22"/>
    </row>
    <row r="32" spans="1:11" ht="18.75">
      <c r="A32" s="126" t="s">
        <v>312</v>
      </c>
      <c r="B32" s="119" t="s">
        <v>163</v>
      </c>
      <c r="C32" s="118" t="s">
        <v>10</v>
      </c>
      <c r="D32" s="57">
        <v>3.38</v>
      </c>
      <c r="E32" s="72"/>
      <c r="F32" s="153"/>
      <c r="G32" s="57"/>
      <c r="H32" s="57"/>
      <c r="I32" s="60">
        <f t="shared" si="0"/>
        <v>3.38</v>
      </c>
      <c r="J32" s="45"/>
      <c r="K32" s="19"/>
    </row>
    <row r="33" spans="1:11" ht="18.75">
      <c r="A33" s="126" t="s">
        <v>313</v>
      </c>
      <c r="B33" s="118" t="s">
        <v>164</v>
      </c>
      <c r="C33" s="118" t="s">
        <v>10</v>
      </c>
      <c r="D33" s="57">
        <v>7.02</v>
      </c>
      <c r="E33" s="72">
        <v>0.41</v>
      </c>
      <c r="F33" s="153">
        <v>10</v>
      </c>
      <c r="G33" s="57">
        <f>E33*F33/100</f>
        <v>0.040999999999999995</v>
      </c>
      <c r="H33" s="57">
        <f>E33+G33</f>
        <v>0.45099999999999996</v>
      </c>
      <c r="I33" s="60">
        <f>D33+H33</f>
        <v>7.470999999999999</v>
      </c>
      <c r="J33" s="46"/>
      <c r="K33" s="21"/>
    </row>
    <row r="34" spans="1:15" ht="17.25" customHeight="1">
      <c r="A34" s="126" t="s">
        <v>314</v>
      </c>
      <c r="B34" s="118" t="s">
        <v>165</v>
      </c>
      <c r="C34" s="118" t="s">
        <v>10</v>
      </c>
      <c r="D34" s="57">
        <v>0.8</v>
      </c>
      <c r="E34" s="72">
        <v>0.27</v>
      </c>
      <c r="F34" s="153">
        <v>20</v>
      </c>
      <c r="G34" s="72">
        <f>E34*F34/100</f>
        <v>0.054000000000000006</v>
      </c>
      <c r="H34" s="57">
        <f>E34+G34</f>
        <v>0.324</v>
      </c>
      <c r="I34" s="60">
        <f>D34+E34+G34</f>
        <v>1.124</v>
      </c>
      <c r="J34" s="46"/>
      <c r="K34" s="23" t="s">
        <v>61</v>
      </c>
      <c r="O34">
        <v>33000</v>
      </c>
    </row>
    <row r="35" spans="1:15" ht="47.25">
      <c r="A35" s="144" t="s">
        <v>129</v>
      </c>
      <c r="B35" s="131" t="s">
        <v>166</v>
      </c>
      <c r="C35" s="118"/>
      <c r="D35" s="57"/>
      <c r="E35" s="72"/>
      <c r="F35" s="153"/>
      <c r="G35" s="57"/>
      <c r="H35" s="57"/>
      <c r="I35" s="60"/>
      <c r="J35" s="46"/>
      <c r="K35" s="23" t="s">
        <v>62</v>
      </c>
      <c r="O35">
        <v>5000</v>
      </c>
    </row>
    <row r="36" spans="1:15" ht="31.5">
      <c r="A36" s="126" t="s">
        <v>315</v>
      </c>
      <c r="B36" s="120" t="s">
        <v>167</v>
      </c>
      <c r="C36" s="118" t="s">
        <v>423</v>
      </c>
      <c r="D36" s="57"/>
      <c r="E36" s="72"/>
      <c r="F36" s="153"/>
      <c r="G36" s="57"/>
      <c r="H36" s="57"/>
      <c r="I36" s="60"/>
      <c r="J36" s="51"/>
      <c r="K36" s="24" t="s">
        <v>63</v>
      </c>
      <c r="O36">
        <v>25000</v>
      </c>
    </row>
    <row r="37" spans="1:11" ht="18.75">
      <c r="A37" s="126" t="s">
        <v>316</v>
      </c>
      <c r="B37" s="119" t="s">
        <v>168</v>
      </c>
      <c r="C37" s="118" t="s">
        <v>424</v>
      </c>
      <c r="D37" s="57"/>
      <c r="E37" s="72"/>
      <c r="F37" s="153"/>
      <c r="G37" s="57"/>
      <c r="H37" s="57"/>
      <c r="I37" s="60"/>
      <c r="J37" s="45"/>
      <c r="K37" s="111"/>
    </row>
    <row r="38" spans="1:11" ht="18.75">
      <c r="A38" s="126" t="s">
        <v>317</v>
      </c>
      <c r="B38" s="118" t="s">
        <v>169</v>
      </c>
      <c r="C38" s="118" t="s">
        <v>425</v>
      </c>
      <c r="D38" s="57"/>
      <c r="E38" s="72">
        <v>2.74</v>
      </c>
      <c r="F38" s="153">
        <v>10</v>
      </c>
      <c r="G38" s="57">
        <f>E38*F38/100</f>
        <v>0.274</v>
      </c>
      <c r="H38" s="57">
        <f>E38+G38</f>
        <v>3.0140000000000002</v>
      </c>
      <c r="I38" s="60">
        <f>D36+H38</f>
        <v>3.0140000000000002</v>
      </c>
      <c r="J38" s="45"/>
      <c r="K38" s="111"/>
    </row>
    <row r="39" spans="1:15" ht="18.75">
      <c r="A39" s="126" t="s">
        <v>318</v>
      </c>
      <c r="B39" s="119" t="s">
        <v>170</v>
      </c>
      <c r="C39" s="118" t="s">
        <v>424</v>
      </c>
      <c r="D39" s="57"/>
      <c r="E39" s="72"/>
      <c r="F39" s="153"/>
      <c r="G39" s="57"/>
      <c r="H39" s="57"/>
      <c r="I39" s="60"/>
      <c r="J39" s="52"/>
      <c r="K39" s="25" t="s">
        <v>64</v>
      </c>
      <c r="O39">
        <v>33000</v>
      </c>
    </row>
    <row r="40" spans="1:11" ht="18.75">
      <c r="A40" s="126" t="s">
        <v>319</v>
      </c>
      <c r="B40" s="119" t="s">
        <v>171</v>
      </c>
      <c r="C40" s="118" t="s">
        <v>424</v>
      </c>
      <c r="D40" s="57"/>
      <c r="E40" s="72"/>
      <c r="F40" s="153"/>
      <c r="G40" s="57"/>
      <c r="H40" s="57"/>
      <c r="I40" s="60"/>
      <c r="J40" s="52"/>
      <c r="K40" s="25"/>
    </row>
    <row r="41" spans="1:11" ht="31.5">
      <c r="A41" s="126" t="s">
        <v>320</v>
      </c>
      <c r="B41" s="119" t="s">
        <v>172</v>
      </c>
      <c r="C41" s="118" t="s">
        <v>424</v>
      </c>
      <c r="D41" s="57"/>
      <c r="E41" s="72">
        <v>0.1</v>
      </c>
      <c r="F41" s="153">
        <v>10</v>
      </c>
      <c r="G41" s="57">
        <f>E41*F41/100</f>
        <v>0.01</v>
      </c>
      <c r="H41" s="57">
        <f>E41+G41</f>
        <v>0.11</v>
      </c>
      <c r="I41" s="60">
        <f>D39+H41</f>
        <v>0.11</v>
      </c>
      <c r="J41" s="52"/>
      <c r="K41" s="25"/>
    </row>
    <row r="42" spans="1:15" ht="18.75">
      <c r="A42" s="126" t="s">
        <v>321</v>
      </c>
      <c r="B42" s="118" t="s">
        <v>173</v>
      </c>
      <c r="C42" s="118" t="s">
        <v>426</v>
      </c>
      <c r="D42" s="57"/>
      <c r="E42" s="72"/>
      <c r="F42" s="153"/>
      <c r="G42" s="57"/>
      <c r="H42" s="57"/>
      <c r="I42" s="60"/>
      <c r="J42" s="52"/>
      <c r="K42" s="25" t="s">
        <v>65</v>
      </c>
      <c r="O42">
        <v>17000</v>
      </c>
    </row>
    <row r="43" spans="1:15" ht="18.75">
      <c r="A43" s="126" t="s">
        <v>322</v>
      </c>
      <c r="B43" s="118" t="s">
        <v>174</v>
      </c>
      <c r="C43" s="118" t="s">
        <v>424</v>
      </c>
      <c r="D43" s="57"/>
      <c r="E43" s="72"/>
      <c r="F43" s="153"/>
      <c r="G43" s="57"/>
      <c r="H43" s="57"/>
      <c r="I43" s="60"/>
      <c r="J43" s="46"/>
      <c r="K43" s="26" t="s">
        <v>66</v>
      </c>
      <c r="O43">
        <v>17000</v>
      </c>
    </row>
    <row r="44" spans="1:15" ht="18.75">
      <c r="A44" s="126" t="s">
        <v>323</v>
      </c>
      <c r="B44" s="119" t="s">
        <v>175</v>
      </c>
      <c r="C44" s="118" t="s">
        <v>427</v>
      </c>
      <c r="D44" s="57"/>
      <c r="E44" s="72"/>
      <c r="F44" s="153"/>
      <c r="G44" s="57"/>
      <c r="H44" s="57"/>
      <c r="I44" s="60"/>
      <c r="J44" s="46"/>
      <c r="K44" s="26" t="s">
        <v>59</v>
      </c>
      <c r="O44">
        <v>20000</v>
      </c>
    </row>
    <row r="45" spans="1:15" ht="18.75">
      <c r="A45" s="126" t="s">
        <v>324</v>
      </c>
      <c r="B45" s="118" t="s">
        <v>176</v>
      </c>
      <c r="C45" s="118" t="s">
        <v>424</v>
      </c>
      <c r="D45" s="57"/>
      <c r="E45" s="72"/>
      <c r="F45" s="153"/>
      <c r="G45" s="57"/>
      <c r="H45" s="57"/>
      <c r="I45" s="60"/>
      <c r="J45" s="46"/>
      <c r="K45" s="26" t="s">
        <v>25</v>
      </c>
      <c r="O45">
        <v>41000</v>
      </c>
    </row>
    <row r="46" spans="1:15" ht="18.75">
      <c r="A46" s="126" t="s">
        <v>325</v>
      </c>
      <c r="B46" s="118" t="s">
        <v>177</v>
      </c>
      <c r="C46" s="118" t="s">
        <v>428</v>
      </c>
      <c r="D46" s="57"/>
      <c r="E46" s="72">
        <v>0.07</v>
      </c>
      <c r="F46" s="153">
        <v>10</v>
      </c>
      <c r="G46" s="57">
        <f>E46*F46/100</f>
        <v>0.007000000000000001</v>
      </c>
      <c r="H46" s="57">
        <f>E46+G46</f>
        <v>0.07700000000000001</v>
      </c>
      <c r="I46" s="60">
        <f>D46+H46</f>
        <v>0.07700000000000001</v>
      </c>
      <c r="J46" s="46"/>
      <c r="K46" s="27" t="s">
        <v>67</v>
      </c>
      <c r="O46">
        <v>17000</v>
      </c>
    </row>
    <row r="47" spans="1:15" ht="19.5" thickBot="1">
      <c r="A47" s="130" t="s">
        <v>326</v>
      </c>
      <c r="B47" s="119" t="s">
        <v>178</v>
      </c>
      <c r="C47" s="180" t="s">
        <v>424</v>
      </c>
      <c r="D47" s="57"/>
      <c r="E47" s="172">
        <v>0.66</v>
      </c>
      <c r="F47" s="153">
        <v>10</v>
      </c>
      <c r="G47" s="83">
        <f>E47*F47/100</f>
        <v>0.066</v>
      </c>
      <c r="H47" s="83">
        <f>E47+G47</f>
        <v>0.726</v>
      </c>
      <c r="I47" s="60">
        <f>D47+H47</f>
        <v>0.726</v>
      </c>
      <c r="J47" s="52"/>
      <c r="K47" s="21" t="s">
        <v>45</v>
      </c>
      <c r="O47">
        <v>25000</v>
      </c>
    </row>
    <row r="48" spans="1:19" ht="19.5" thickBot="1">
      <c r="A48" s="128" t="s">
        <v>327</v>
      </c>
      <c r="B48" s="118" t="s">
        <v>179</v>
      </c>
      <c r="C48" s="170" t="s">
        <v>424</v>
      </c>
      <c r="D48" s="84"/>
      <c r="E48" s="72">
        <v>0.35</v>
      </c>
      <c r="F48" s="153">
        <v>10</v>
      </c>
      <c r="G48" s="83">
        <f>E48*F48/100</f>
        <v>0.035</v>
      </c>
      <c r="H48" s="83">
        <f>E48+G48</f>
        <v>0.385</v>
      </c>
      <c r="I48" s="60">
        <f>D48+H48</f>
        <v>0.385</v>
      </c>
      <c r="J48" s="53"/>
      <c r="K48" s="28" t="s">
        <v>43</v>
      </c>
      <c r="L48" s="15">
        <f>SUM(D13:D35,D36:D47)</f>
        <v>49.269999999999996</v>
      </c>
      <c r="M48" s="15">
        <f>SUM(E23:E32,E36:E45)</f>
        <v>7.06</v>
      </c>
      <c r="Q48" s="61"/>
      <c r="R48" s="61"/>
      <c r="S48" s="61"/>
    </row>
    <row r="49" spans="1:11" ht="18.75">
      <c r="A49" s="132" t="s">
        <v>328</v>
      </c>
      <c r="B49" s="118" t="s">
        <v>180</v>
      </c>
      <c r="C49" s="118" t="s">
        <v>429</v>
      </c>
      <c r="D49" s="57"/>
      <c r="E49" s="72"/>
      <c r="F49" s="153"/>
      <c r="G49" s="57"/>
      <c r="H49" s="83"/>
      <c r="I49" s="60"/>
      <c r="J49" s="45"/>
      <c r="K49" s="19"/>
    </row>
    <row r="50" spans="1:11" ht="31.5">
      <c r="A50" s="124" t="s">
        <v>12</v>
      </c>
      <c r="B50" s="133" t="s">
        <v>181</v>
      </c>
      <c r="C50" s="118"/>
      <c r="D50" s="57"/>
      <c r="E50" s="72"/>
      <c r="F50" s="153"/>
      <c r="G50" s="57"/>
      <c r="H50" s="57"/>
      <c r="I50" s="60"/>
      <c r="J50" s="45"/>
      <c r="K50" s="19"/>
    </row>
    <row r="51" spans="1:11" ht="18.75">
      <c r="A51" s="145" t="s">
        <v>13</v>
      </c>
      <c r="B51" s="127" t="s">
        <v>182</v>
      </c>
      <c r="C51" s="118"/>
      <c r="D51" s="57"/>
      <c r="E51" s="72"/>
      <c r="F51" s="153"/>
      <c r="G51" s="57"/>
      <c r="H51" s="57"/>
      <c r="I51" s="60"/>
      <c r="J51" s="45"/>
      <c r="K51" s="19"/>
    </row>
    <row r="52" spans="1:11" ht="31.5">
      <c r="A52" s="132" t="s">
        <v>329</v>
      </c>
      <c r="B52" s="119" t="s">
        <v>183</v>
      </c>
      <c r="C52" s="118" t="s">
        <v>10</v>
      </c>
      <c r="D52" s="57">
        <v>5.66</v>
      </c>
      <c r="E52" s="72"/>
      <c r="F52" s="153"/>
      <c r="G52" s="57"/>
      <c r="H52" s="57"/>
      <c r="I52" s="60">
        <f aca="true" t="shared" si="1" ref="I52:I57">D52+H52</f>
        <v>5.66</v>
      </c>
      <c r="J52" s="45"/>
      <c r="K52" s="19"/>
    </row>
    <row r="53" spans="1:11" ht="18.75">
      <c r="A53" s="132" t="s">
        <v>330</v>
      </c>
      <c r="B53" s="118" t="s">
        <v>184</v>
      </c>
      <c r="C53" s="118" t="s">
        <v>10</v>
      </c>
      <c r="D53" s="57">
        <v>4.73</v>
      </c>
      <c r="E53" s="72"/>
      <c r="F53" s="153"/>
      <c r="G53" s="57"/>
      <c r="H53" s="83"/>
      <c r="I53" s="60">
        <f t="shared" si="1"/>
        <v>4.73</v>
      </c>
      <c r="J53" s="45"/>
      <c r="K53" s="19"/>
    </row>
    <row r="54" spans="1:11" ht="18.75">
      <c r="A54" s="126" t="s">
        <v>331</v>
      </c>
      <c r="B54" s="119" t="s">
        <v>185</v>
      </c>
      <c r="C54" s="118" t="s">
        <v>10</v>
      </c>
      <c r="D54" s="57">
        <v>1.2</v>
      </c>
      <c r="E54" s="72">
        <v>0.55</v>
      </c>
      <c r="F54" s="153">
        <v>10</v>
      </c>
      <c r="G54" s="57">
        <f>E54*F54/100</f>
        <v>0.055</v>
      </c>
      <c r="H54" s="83">
        <f>E54+G54</f>
        <v>0.6050000000000001</v>
      </c>
      <c r="I54" s="60">
        <f t="shared" si="1"/>
        <v>1.8050000000000002</v>
      </c>
      <c r="J54" s="52"/>
      <c r="K54" s="29" t="s">
        <v>44</v>
      </c>
    </row>
    <row r="55" spans="1:13" ht="18.75">
      <c r="A55" s="132" t="s">
        <v>332</v>
      </c>
      <c r="B55" s="118" t="s">
        <v>186</v>
      </c>
      <c r="C55" s="118" t="s">
        <v>10</v>
      </c>
      <c r="D55" s="57">
        <v>2.96</v>
      </c>
      <c r="E55" s="72">
        <v>1.1</v>
      </c>
      <c r="F55" s="153">
        <v>10</v>
      </c>
      <c r="G55" s="57">
        <f>E55*F55/100</f>
        <v>0.11</v>
      </c>
      <c r="H55" s="83">
        <f>E55+G55</f>
        <v>1.2100000000000002</v>
      </c>
      <c r="I55" s="60">
        <f t="shared" si="1"/>
        <v>4.17</v>
      </c>
      <c r="J55" s="45"/>
      <c r="K55" s="19"/>
      <c r="M55" s="15"/>
    </row>
    <row r="56" spans="1:13" ht="18.75">
      <c r="A56" s="132" t="s">
        <v>333</v>
      </c>
      <c r="B56" s="118" t="s">
        <v>187</v>
      </c>
      <c r="C56" s="118" t="s">
        <v>10</v>
      </c>
      <c r="D56" s="57">
        <v>5.66</v>
      </c>
      <c r="E56" s="72"/>
      <c r="F56" s="153"/>
      <c r="G56" s="57"/>
      <c r="H56" s="57"/>
      <c r="I56" s="60">
        <f t="shared" si="1"/>
        <v>5.66</v>
      </c>
      <c r="J56" s="45"/>
      <c r="K56" s="19"/>
      <c r="M56" s="15"/>
    </row>
    <row r="57" spans="1:19" ht="32.25" thickBot="1">
      <c r="A57" s="132" t="s">
        <v>334</v>
      </c>
      <c r="B57" s="119" t="s">
        <v>188</v>
      </c>
      <c r="C57" s="118" t="s">
        <v>10</v>
      </c>
      <c r="D57" s="57">
        <v>5.66</v>
      </c>
      <c r="E57" s="72">
        <v>5.48</v>
      </c>
      <c r="F57" s="153">
        <v>10</v>
      </c>
      <c r="G57" s="57">
        <f>E57*F57/100</f>
        <v>0.548</v>
      </c>
      <c r="H57" s="83">
        <f>E57+G57</f>
        <v>6.0280000000000005</v>
      </c>
      <c r="I57" s="60">
        <f t="shared" si="1"/>
        <v>11.688</v>
      </c>
      <c r="J57" s="54"/>
      <c r="K57" s="30" t="s">
        <v>68</v>
      </c>
      <c r="O57">
        <v>33000</v>
      </c>
      <c r="P57" s="61"/>
      <c r="Q57" s="61"/>
      <c r="R57" s="61"/>
      <c r="S57" s="61"/>
    </row>
    <row r="58" spans="1:18" ht="18.75">
      <c r="A58" s="144" t="s">
        <v>14</v>
      </c>
      <c r="B58" s="127" t="s">
        <v>189</v>
      </c>
      <c r="C58" s="118"/>
      <c r="D58" s="57"/>
      <c r="E58" s="72"/>
      <c r="F58" s="153"/>
      <c r="G58" s="57"/>
      <c r="H58" s="57"/>
      <c r="I58" s="60"/>
      <c r="J58" s="46"/>
      <c r="K58" s="21"/>
      <c r="P58" s="62"/>
      <c r="Q58" s="61"/>
      <c r="R58" s="61"/>
    </row>
    <row r="59" spans="1:18" ht="18.75">
      <c r="A59" s="126" t="s">
        <v>335</v>
      </c>
      <c r="B59" s="119" t="s">
        <v>190</v>
      </c>
      <c r="C59" s="118" t="s">
        <v>10</v>
      </c>
      <c r="D59" s="57">
        <v>5.66</v>
      </c>
      <c r="E59" s="72"/>
      <c r="F59" s="153"/>
      <c r="G59" s="57"/>
      <c r="H59" s="57"/>
      <c r="I59" s="60"/>
      <c r="J59" s="46"/>
      <c r="K59" s="21"/>
      <c r="P59" s="62"/>
      <c r="Q59" s="61"/>
      <c r="R59" s="61"/>
    </row>
    <row r="60" spans="1:18" ht="18.75">
      <c r="A60" s="126" t="s">
        <v>89</v>
      </c>
      <c r="B60" s="119" t="s">
        <v>344</v>
      </c>
      <c r="C60" s="118"/>
      <c r="D60" s="57"/>
      <c r="E60" s="72">
        <v>1.81</v>
      </c>
      <c r="F60" s="153">
        <v>10</v>
      </c>
      <c r="G60" s="57">
        <f>E60*F60/100</f>
        <v>0.18100000000000002</v>
      </c>
      <c r="H60" s="57">
        <f>E60+G60</f>
        <v>1.991</v>
      </c>
      <c r="I60" s="60">
        <f>D59+H60</f>
        <v>7.651</v>
      </c>
      <c r="J60" s="46"/>
      <c r="K60" s="21"/>
      <c r="P60" s="62"/>
      <c r="Q60" s="61"/>
      <c r="R60" s="61"/>
    </row>
    <row r="61" spans="1:18" ht="18.75">
      <c r="A61" s="126" t="s">
        <v>90</v>
      </c>
      <c r="B61" s="119" t="s">
        <v>345</v>
      </c>
      <c r="C61" s="118"/>
      <c r="D61" s="57"/>
      <c r="E61" s="72">
        <v>2.38</v>
      </c>
      <c r="F61" s="153">
        <v>10</v>
      </c>
      <c r="G61" s="57">
        <f>E61*F61/100</f>
        <v>0.23799999999999996</v>
      </c>
      <c r="H61" s="57">
        <f>E61+G61</f>
        <v>2.618</v>
      </c>
      <c r="I61" s="60">
        <f>D59+H61</f>
        <v>8.278</v>
      </c>
      <c r="J61" s="46"/>
      <c r="K61" s="21"/>
      <c r="P61" s="62"/>
      <c r="Q61" s="61"/>
      <c r="R61" s="61"/>
    </row>
    <row r="62" spans="1:11" ht="18.75">
      <c r="A62" s="126" t="s">
        <v>347</v>
      </c>
      <c r="B62" s="119" t="s">
        <v>191</v>
      </c>
      <c r="C62" s="118" t="s">
        <v>10</v>
      </c>
      <c r="D62" s="57">
        <v>1.2</v>
      </c>
      <c r="E62" s="72"/>
      <c r="F62" s="153"/>
      <c r="G62" s="57"/>
      <c r="H62" s="57"/>
      <c r="I62" s="60"/>
      <c r="J62" s="46"/>
      <c r="K62" s="21"/>
    </row>
    <row r="63" spans="1:11" ht="18.75">
      <c r="A63" s="126" t="s">
        <v>89</v>
      </c>
      <c r="B63" s="119" t="s">
        <v>346</v>
      </c>
      <c r="C63" s="118"/>
      <c r="D63" s="57"/>
      <c r="E63" s="72">
        <v>13.09</v>
      </c>
      <c r="F63" s="153">
        <v>10</v>
      </c>
      <c r="G63" s="57">
        <f>E63*F63/100</f>
        <v>1.3090000000000002</v>
      </c>
      <c r="H63" s="57">
        <f>E63+G63</f>
        <v>14.399000000000001</v>
      </c>
      <c r="I63" s="60">
        <f>D62+H63</f>
        <v>15.599</v>
      </c>
      <c r="J63" s="46"/>
      <c r="K63" s="21"/>
    </row>
    <row r="64" spans="1:11" ht="18.75">
      <c r="A64" s="126" t="s">
        <v>90</v>
      </c>
      <c r="B64" s="119" t="s">
        <v>345</v>
      </c>
      <c r="C64" s="118"/>
      <c r="D64" s="57"/>
      <c r="E64" s="72">
        <v>2.38</v>
      </c>
      <c r="F64" s="153">
        <v>10</v>
      </c>
      <c r="G64" s="57">
        <f>E64*F64/100</f>
        <v>0.23799999999999996</v>
      </c>
      <c r="H64" s="57">
        <f>E64+G64</f>
        <v>2.618</v>
      </c>
      <c r="I64" s="60">
        <f>D62+H64</f>
        <v>3.8179999999999996</v>
      </c>
      <c r="J64" s="46"/>
      <c r="K64" s="21"/>
    </row>
    <row r="65" spans="1:11" ht="31.5">
      <c r="A65" s="126" t="s">
        <v>336</v>
      </c>
      <c r="B65" s="119" t="s">
        <v>192</v>
      </c>
      <c r="C65" s="118" t="s">
        <v>10</v>
      </c>
      <c r="D65" s="57">
        <v>6.48</v>
      </c>
      <c r="E65" s="72"/>
      <c r="F65" s="153"/>
      <c r="G65" s="57"/>
      <c r="H65" s="57"/>
      <c r="I65" s="60"/>
      <c r="J65" s="46"/>
      <c r="K65" s="21"/>
    </row>
    <row r="66" spans="1:11" ht="18.75">
      <c r="A66" s="126" t="s">
        <v>89</v>
      </c>
      <c r="B66" s="59" t="s">
        <v>143</v>
      </c>
      <c r="C66" s="118"/>
      <c r="D66" s="57"/>
      <c r="E66" s="72">
        <v>4.74</v>
      </c>
      <c r="F66" s="153">
        <v>10</v>
      </c>
      <c r="G66" s="57">
        <f>E66*F66/100</f>
        <v>0.47400000000000003</v>
      </c>
      <c r="H66" s="57">
        <f>E66+G66</f>
        <v>5.214</v>
      </c>
      <c r="I66" s="60">
        <f>D65+H66</f>
        <v>11.694</v>
      </c>
      <c r="J66" s="46"/>
      <c r="K66" s="21"/>
    </row>
    <row r="67" spans="1:11" ht="18.75">
      <c r="A67" s="126" t="s">
        <v>90</v>
      </c>
      <c r="B67" s="59" t="s">
        <v>146</v>
      </c>
      <c r="C67" s="118"/>
      <c r="D67" s="57"/>
      <c r="E67" s="72">
        <v>1.62</v>
      </c>
      <c r="F67" s="153">
        <v>10</v>
      </c>
      <c r="G67" s="57">
        <f>E67*F67/100</f>
        <v>0.16200000000000003</v>
      </c>
      <c r="H67" s="57">
        <f>E67+G67</f>
        <v>1.782</v>
      </c>
      <c r="I67" s="60">
        <f>D65+H67</f>
        <v>8.262</v>
      </c>
      <c r="J67" s="46"/>
      <c r="K67" s="21"/>
    </row>
    <row r="68" spans="1:11" ht="18.75">
      <c r="A68" s="126" t="s">
        <v>131</v>
      </c>
      <c r="B68" s="59" t="s">
        <v>140</v>
      </c>
      <c r="C68" s="118"/>
      <c r="D68" s="57"/>
      <c r="E68" s="72">
        <v>9.46</v>
      </c>
      <c r="F68" s="153">
        <v>10</v>
      </c>
      <c r="G68" s="57">
        <f>E68*F68/100</f>
        <v>0.9460000000000001</v>
      </c>
      <c r="H68" s="57">
        <f>E68+G68</f>
        <v>10.406</v>
      </c>
      <c r="I68" s="60">
        <f>D65+H68</f>
        <v>16.886000000000003</v>
      </c>
      <c r="J68" s="46"/>
      <c r="K68" s="21"/>
    </row>
    <row r="69" spans="1:11" ht="32.25" customHeight="1">
      <c r="A69" s="126" t="s">
        <v>337</v>
      </c>
      <c r="B69" s="119" t="s">
        <v>193</v>
      </c>
      <c r="C69" s="118" t="s">
        <v>10</v>
      </c>
      <c r="D69" s="57">
        <v>1.35</v>
      </c>
      <c r="E69" s="72"/>
      <c r="F69" s="153"/>
      <c r="G69" s="57"/>
      <c r="H69" s="57"/>
      <c r="I69" s="60"/>
      <c r="J69" s="45"/>
      <c r="K69" s="31"/>
    </row>
    <row r="70" spans="1:11" ht="16.5" customHeight="1">
      <c r="A70" s="126" t="s">
        <v>89</v>
      </c>
      <c r="B70" s="59" t="s">
        <v>143</v>
      </c>
      <c r="C70" s="118"/>
      <c r="D70" s="57"/>
      <c r="E70" s="72">
        <v>5.93</v>
      </c>
      <c r="F70" s="153">
        <v>10</v>
      </c>
      <c r="G70" s="57">
        <f>E70*F70/100</f>
        <v>0.593</v>
      </c>
      <c r="H70" s="57">
        <f>E70+G70</f>
        <v>6.523</v>
      </c>
      <c r="I70" s="60">
        <f>D69+H70</f>
        <v>7.872999999999999</v>
      </c>
      <c r="J70" s="45"/>
      <c r="K70" s="31"/>
    </row>
    <row r="71" spans="1:11" ht="16.5" customHeight="1">
      <c r="A71" s="126" t="s">
        <v>90</v>
      </c>
      <c r="B71" s="59" t="s">
        <v>146</v>
      </c>
      <c r="C71" s="118"/>
      <c r="D71" s="57"/>
      <c r="E71" s="72">
        <v>2.03</v>
      </c>
      <c r="F71" s="153">
        <v>10</v>
      </c>
      <c r="G71" s="57">
        <f>E71*F71/100</f>
        <v>0.20299999999999996</v>
      </c>
      <c r="H71" s="57">
        <f>E71+G71</f>
        <v>2.2329999999999997</v>
      </c>
      <c r="I71" s="60">
        <f>D69+H71</f>
        <v>3.5829999999999997</v>
      </c>
      <c r="J71" s="45"/>
      <c r="K71" s="31"/>
    </row>
    <row r="72" spans="1:11" ht="16.5" customHeight="1">
      <c r="A72" s="126" t="s">
        <v>131</v>
      </c>
      <c r="B72" s="59" t="s">
        <v>140</v>
      </c>
      <c r="C72" s="118"/>
      <c r="D72" s="57"/>
      <c r="E72" s="72">
        <v>11.83</v>
      </c>
      <c r="F72" s="153">
        <v>10</v>
      </c>
      <c r="G72" s="57">
        <f>E72*F72/100</f>
        <v>1.183</v>
      </c>
      <c r="H72" s="57">
        <f>E72+G72</f>
        <v>13.013</v>
      </c>
      <c r="I72" s="60">
        <f>D69+H72</f>
        <v>14.363</v>
      </c>
      <c r="J72" s="45"/>
      <c r="K72" s="31"/>
    </row>
    <row r="73" spans="1:11" ht="20.25" customHeight="1">
      <c r="A73" s="126" t="s">
        <v>338</v>
      </c>
      <c r="B73" s="118" t="s">
        <v>194</v>
      </c>
      <c r="C73" s="118" t="s">
        <v>10</v>
      </c>
      <c r="D73" s="57">
        <v>5.66</v>
      </c>
      <c r="E73" s="72"/>
      <c r="F73" s="153"/>
      <c r="G73" s="57"/>
      <c r="H73" s="57"/>
      <c r="I73" s="60">
        <f>D73</f>
        <v>5.66</v>
      </c>
      <c r="J73" s="45"/>
      <c r="K73" s="31"/>
    </row>
    <row r="74" spans="1:11" ht="36.75" customHeight="1">
      <c r="A74" s="126" t="s">
        <v>339</v>
      </c>
      <c r="B74" s="119" t="s">
        <v>195</v>
      </c>
      <c r="C74" s="118" t="s">
        <v>10</v>
      </c>
      <c r="D74" s="57">
        <v>5.66</v>
      </c>
      <c r="E74" s="72">
        <v>1.37</v>
      </c>
      <c r="F74" s="153">
        <v>10</v>
      </c>
      <c r="G74" s="57">
        <f aca="true" t="shared" si="2" ref="G74:G88">E74*F74/100</f>
        <v>0.137</v>
      </c>
      <c r="H74" s="57">
        <f aca="true" t="shared" si="3" ref="H74:H88">E74+G74</f>
        <v>1.5070000000000001</v>
      </c>
      <c r="I74" s="60">
        <f aca="true" t="shared" si="4" ref="I74:I109">D74+H74</f>
        <v>7.167</v>
      </c>
      <c r="J74" s="45"/>
      <c r="K74" s="31"/>
    </row>
    <row r="75" spans="1:11" ht="29.25" customHeight="1">
      <c r="A75" s="126" t="s">
        <v>340</v>
      </c>
      <c r="B75" s="118" t="s">
        <v>196</v>
      </c>
      <c r="C75" s="118" t="s">
        <v>10</v>
      </c>
      <c r="D75" s="57">
        <v>2.89</v>
      </c>
      <c r="E75" s="72">
        <v>0.36</v>
      </c>
      <c r="F75" s="153">
        <v>10</v>
      </c>
      <c r="G75" s="57">
        <f t="shared" si="2"/>
        <v>0.036</v>
      </c>
      <c r="H75" s="57">
        <f t="shared" si="3"/>
        <v>0.39599999999999996</v>
      </c>
      <c r="I75" s="60">
        <f t="shared" si="4"/>
        <v>3.286</v>
      </c>
      <c r="J75" s="45"/>
      <c r="K75" s="31"/>
    </row>
    <row r="76" spans="1:15" ht="33.75" customHeight="1">
      <c r="A76" s="126" t="s">
        <v>341</v>
      </c>
      <c r="B76" s="119" t="s">
        <v>197</v>
      </c>
      <c r="C76" s="118" t="s">
        <v>10</v>
      </c>
      <c r="D76" s="57">
        <v>7.02</v>
      </c>
      <c r="E76" s="72">
        <v>1.37</v>
      </c>
      <c r="F76" s="153">
        <v>10</v>
      </c>
      <c r="G76" s="57">
        <f t="shared" si="2"/>
        <v>0.137</v>
      </c>
      <c r="H76" s="57">
        <f t="shared" si="3"/>
        <v>1.5070000000000001</v>
      </c>
      <c r="I76" s="60">
        <f t="shared" si="4"/>
        <v>8.527</v>
      </c>
      <c r="J76" s="45"/>
      <c r="K76" s="31" t="s">
        <v>69</v>
      </c>
      <c r="O76">
        <v>38000</v>
      </c>
    </row>
    <row r="77" spans="1:11" ht="29.25" customHeight="1">
      <c r="A77" s="126" t="s">
        <v>342</v>
      </c>
      <c r="B77" s="119" t="s">
        <v>198</v>
      </c>
      <c r="C77" s="118" t="s">
        <v>10</v>
      </c>
      <c r="D77" s="57">
        <v>4.31</v>
      </c>
      <c r="E77" s="72">
        <v>1.1</v>
      </c>
      <c r="F77" s="153">
        <v>10</v>
      </c>
      <c r="G77" s="57">
        <f t="shared" si="2"/>
        <v>0.11</v>
      </c>
      <c r="H77" s="57">
        <f t="shared" si="3"/>
        <v>1.2100000000000002</v>
      </c>
      <c r="I77" s="60">
        <f t="shared" si="4"/>
        <v>5.52</v>
      </c>
      <c r="J77" s="45"/>
      <c r="K77" s="31"/>
    </row>
    <row r="78" spans="1:11" ht="34.5" customHeight="1">
      <c r="A78" s="126" t="s">
        <v>348</v>
      </c>
      <c r="B78" s="119" t="s">
        <v>199</v>
      </c>
      <c r="C78" s="118" t="s">
        <v>10</v>
      </c>
      <c r="D78" s="57">
        <v>4.31</v>
      </c>
      <c r="E78" s="72">
        <v>1.1</v>
      </c>
      <c r="F78" s="153">
        <v>10</v>
      </c>
      <c r="G78" s="57">
        <f t="shared" si="2"/>
        <v>0.11</v>
      </c>
      <c r="H78" s="57">
        <f t="shared" si="3"/>
        <v>1.2100000000000002</v>
      </c>
      <c r="I78" s="60">
        <f t="shared" si="4"/>
        <v>5.52</v>
      </c>
      <c r="J78" s="45"/>
      <c r="K78" s="31"/>
    </row>
    <row r="79" spans="1:11" ht="45.75" customHeight="1">
      <c r="A79" s="126" t="s">
        <v>349</v>
      </c>
      <c r="B79" s="119" t="s">
        <v>200</v>
      </c>
      <c r="C79" s="118" t="s">
        <v>10</v>
      </c>
      <c r="D79" s="57">
        <v>5.66</v>
      </c>
      <c r="E79" s="72">
        <v>2.19</v>
      </c>
      <c r="F79" s="153">
        <v>10</v>
      </c>
      <c r="G79" s="57">
        <f t="shared" si="2"/>
        <v>0.21899999999999997</v>
      </c>
      <c r="H79" s="57">
        <f t="shared" si="3"/>
        <v>2.409</v>
      </c>
      <c r="I79" s="60">
        <f t="shared" si="4"/>
        <v>8.068999999999999</v>
      </c>
      <c r="J79" s="45"/>
      <c r="K79" s="31"/>
    </row>
    <row r="80" spans="1:15" ht="43.5" customHeight="1">
      <c r="A80" s="126" t="s">
        <v>350</v>
      </c>
      <c r="B80" s="119" t="s">
        <v>201</v>
      </c>
      <c r="C80" s="118" t="s">
        <v>10</v>
      </c>
      <c r="D80" s="57">
        <v>9.5</v>
      </c>
      <c r="E80" s="72">
        <v>2.74</v>
      </c>
      <c r="F80" s="153">
        <v>10</v>
      </c>
      <c r="G80" s="57">
        <f t="shared" si="2"/>
        <v>0.274</v>
      </c>
      <c r="H80" s="57">
        <f t="shared" si="3"/>
        <v>3.0140000000000002</v>
      </c>
      <c r="I80" s="60">
        <f t="shared" si="4"/>
        <v>12.514</v>
      </c>
      <c r="J80" s="46"/>
      <c r="K80" s="23" t="s">
        <v>55</v>
      </c>
      <c r="O80">
        <v>33000</v>
      </c>
    </row>
    <row r="81" spans="1:15" ht="29.25" customHeight="1">
      <c r="A81" s="126" t="s">
        <v>351</v>
      </c>
      <c r="B81" s="119" t="s">
        <v>202</v>
      </c>
      <c r="C81" s="118" t="s">
        <v>10</v>
      </c>
      <c r="D81" s="57">
        <v>8.37</v>
      </c>
      <c r="E81" s="72">
        <v>2.74</v>
      </c>
      <c r="F81" s="153">
        <v>10</v>
      </c>
      <c r="G81" s="57">
        <f t="shared" si="2"/>
        <v>0.274</v>
      </c>
      <c r="H81" s="57">
        <f t="shared" si="3"/>
        <v>3.0140000000000002</v>
      </c>
      <c r="I81" s="60">
        <f t="shared" si="4"/>
        <v>11.384</v>
      </c>
      <c r="J81" s="46"/>
      <c r="K81" s="23" t="s">
        <v>70</v>
      </c>
      <c r="O81">
        <v>33000</v>
      </c>
    </row>
    <row r="82" spans="1:15" ht="28.5" customHeight="1">
      <c r="A82" s="126" t="s">
        <v>352</v>
      </c>
      <c r="B82" s="119" t="s">
        <v>203</v>
      </c>
      <c r="C82" s="118" t="s">
        <v>10</v>
      </c>
      <c r="D82" s="57">
        <v>3.38</v>
      </c>
      <c r="E82" s="72">
        <v>0.18</v>
      </c>
      <c r="F82" s="153">
        <v>10</v>
      </c>
      <c r="G82" s="57">
        <f t="shared" si="2"/>
        <v>0.018</v>
      </c>
      <c r="H82" s="57">
        <f t="shared" si="3"/>
        <v>0.19799999999999998</v>
      </c>
      <c r="I82" s="60">
        <f t="shared" si="4"/>
        <v>3.578</v>
      </c>
      <c r="J82" s="46"/>
      <c r="K82" s="23" t="s">
        <v>71</v>
      </c>
      <c r="O82">
        <v>66000</v>
      </c>
    </row>
    <row r="83" spans="1:15" ht="39.75" customHeight="1">
      <c r="A83" s="126" t="s">
        <v>353</v>
      </c>
      <c r="B83" s="119" t="s">
        <v>204</v>
      </c>
      <c r="C83" s="118" t="s">
        <v>10</v>
      </c>
      <c r="D83" s="57">
        <v>6.84</v>
      </c>
      <c r="E83" s="72">
        <v>2.19</v>
      </c>
      <c r="F83" s="153">
        <v>10</v>
      </c>
      <c r="G83" s="57">
        <f t="shared" si="2"/>
        <v>0.21899999999999997</v>
      </c>
      <c r="H83" s="57">
        <f t="shared" si="3"/>
        <v>2.409</v>
      </c>
      <c r="I83" s="60">
        <f t="shared" si="4"/>
        <v>9.248999999999999</v>
      </c>
      <c r="J83" s="46"/>
      <c r="K83" s="23" t="s">
        <v>73</v>
      </c>
      <c r="O83">
        <v>23000</v>
      </c>
    </row>
    <row r="84" spans="1:15" ht="26.25" customHeight="1">
      <c r="A84" s="126" t="s">
        <v>354</v>
      </c>
      <c r="B84" s="119" t="s">
        <v>205</v>
      </c>
      <c r="C84" s="118" t="s">
        <v>10</v>
      </c>
      <c r="D84" s="57">
        <v>11.67</v>
      </c>
      <c r="E84" s="72">
        <v>2.19</v>
      </c>
      <c r="F84" s="153">
        <v>10</v>
      </c>
      <c r="G84" s="72">
        <f t="shared" si="2"/>
        <v>0.21899999999999997</v>
      </c>
      <c r="H84" s="57">
        <f t="shared" si="3"/>
        <v>2.409</v>
      </c>
      <c r="I84" s="60">
        <f t="shared" si="4"/>
        <v>14.079</v>
      </c>
      <c r="J84" s="52"/>
      <c r="K84" s="32" t="s">
        <v>72</v>
      </c>
      <c r="O84">
        <v>25000</v>
      </c>
    </row>
    <row r="85" spans="1:15" ht="40.5" customHeight="1">
      <c r="A85" s="126" t="s">
        <v>355</v>
      </c>
      <c r="B85" s="119" t="s">
        <v>206</v>
      </c>
      <c r="C85" s="118" t="s">
        <v>10</v>
      </c>
      <c r="D85" s="57">
        <v>3.58</v>
      </c>
      <c r="E85" s="72">
        <v>2.19</v>
      </c>
      <c r="F85" s="153">
        <v>10</v>
      </c>
      <c r="G85" s="57">
        <f t="shared" si="2"/>
        <v>0.21899999999999997</v>
      </c>
      <c r="H85" s="57">
        <f t="shared" si="3"/>
        <v>2.409</v>
      </c>
      <c r="I85" s="60">
        <f t="shared" si="4"/>
        <v>5.989</v>
      </c>
      <c r="J85" s="52"/>
      <c r="K85" s="32" t="s">
        <v>74</v>
      </c>
      <c r="O85">
        <v>28000</v>
      </c>
    </row>
    <row r="86" spans="1:15" ht="61.5" customHeight="1">
      <c r="A86" s="126" t="s">
        <v>356</v>
      </c>
      <c r="B86" s="119" t="s">
        <v>207</v>
      </c>
      <c r="C86" s="118" t="s">
        <v>10</v>
      </c>
      <c r="D86" s="57">
        <v>2.15</v>
      </c>
      <c r="E86" s="72">
        <v>1.1</v>
      </c>
      <c r="F86" s="153">
        <v>10</v>
      </c>
      <c r="G86" s="57">
        <f t="shared" si="2"/>
        <v>0.11</v>
      </c>
      <c r="H86" s="57">
        <f t="shared" si="3"/>
        <v>1.2100000000000002</v>
      </c>
      <c r="I86" s="60">
        <f t="shared" si="4"/>
        <v>3.3600000000000003</v>
      </c>
      <c r="J86" s="52"/>
      <c r="K86" s="32"/>
      <c r="O86">
        <v>33000</v>
      </c>
    </row>
    <row r="87" spans="1:15" ht="39" customHeight="1">
      <c r="A87" s="126" t="s">
        <v>357</v>
      </c>
      <c r="B87" s="119" t="s">
        <v>208</v>
      </c>
      <c r="C87" s="118" t="s">
        <v>10</v>
      </c>
      <c r="D87" s="57">
        <v>1.35</v>
      </c>
      <c r="E87" s="72">
        <v>0.55</v>
      </c>
      <c r="F87" s="153">
        <v>10</v>
      </c>
      <c r="G87" s="57">
        <f t="shared" si="2"/>
        <v>0.055</v>
      </c>
      <c r="H87" s="57">
        <f t="shared" si="3"/>
        <v>0.6050000000000001</v>
      </c>
      <c r="I87" s="60">
        <f t="shared" si="4"/>
        <v>1.955</v>
      </c>
      <c r="J87" s="52"/>
      <c r="K87" s="32"/>
      <c r="O87">
        <v>25000</v>
      </c>
    </row>
    <row r="88" spans="1:15" ht="50.25" customHeight="1">
      <c r="A88" s="126" t="s">
        <v>358</v>
      </c>
      <c r="B88" s="119" t="s">
        <v>209</v>
      </c>
      <c r="C88" s="118" t="s">
        <v>10</v>
      </c>
      <c r="D88" s="57">
        <v>3.96</v>
      </c>
      <c r="E88" s="72">
        <v>1.1</v>
      </c>
      <c r="F88" s="153">
        <v>10</v>
      </c>
      <c r="G88" s="72">
        <f t="shared" si="2"/>
        <v>0.11</v>
      </c>
      <c r="H88" s="57">
        <f t="shared" si="3"/>
        <v>1.2100000000000002</v>
      </c>
      <c r="I88" s="60">
        <f t="shared" si="4"/>
        <v>5.17</v>
      </c>
      <c r="J88" s="52"/>
      <c r="K88" s="32"/>
      <c r="O88">
        <v>25000</v>
      </c>
    </row>
    <row r="89" spans="1:15" ht="41.25" customHeight="1">
      <c r="A89" s="126" t="s">
        <v>359</v>
      </c>
      <c r="B89" s="119" t="s">
        <v>210</v>
      </c>
      <c r="C89" s="118" t="s">
        <v>10</v>
      </c>
      <c r="D89" s="57">
        <v>21.66</v>
      </c>
      <c r="E89" s="72"/>
      <c r="F89" s="153"/>
      <c r="G89" s="72"/>
      <c r="H89" s="57"/>
      <c r="I89" s="60">
        <f t="shared" si="4"/>
        <v>21.66</v>
      </c>
      <c r="J89" s="52"/>
      <c r="K89" s="32"/>
      <c r="O89">
        <v>25000</v>
      </c>
    </row>
    <row r="90" spans="1:11" ht="50.25" customHeight="1">
      <c r="A90" s="126" t="s">
        <v>360</v>
      </c>
      <c r="B90" s="119" t="s">
        <v>211</v>
      </c>
      <c r="C90" s="118" t="s">
        <v>10</v>
      </c>
      <c r="D90" s="57">
        <v>18.16</v>
      </c>
      <c r="E90" s="72"/>
      <c r="F90" s="153"/>
      <c r="G90" s="72"/>
      <c r="H90" s="57"/>
      <c r="I90" s="60">
        <f>D90+H90</f>
        <v>18.16</v>
      </c>
      <c r="J90" s="52"/>
      <c r="K90" s="32"/>
    </row>
    <row r="91" spans="1:11" ht="25.5" customHeight="1">
      <c r="A91" s="144" t="s">
        <v>15</v>
      </c>
      <c r="B91" s="127" t="s">
        <v>212</v>
      </c>
      <c r="C91" s="118"/>
      <c r="D91" s="57"/>
      <c r="E91" s="72"/>
      <c r="F91" s="153"/>
      <c r="G91" s="72"/>
      <c r="H91" s="57"/>
      <c r="I91" s="60"/>
      <c r="J91" s="52"/>
      <c r="K91" s="32"/>
    </row>
    <row r="92" spans="1:11" ht="28.5" customHeight="1">
      <c r="A92" s="126" t="s">
        <v>361</v>
      </c>
      <c r="B92" s="118" t="s">
        <v>213</v>
      </c>
      <c r="C92" s="118" t="s">
        <v>10</v>
      </c>
      <c r="D92" s="57">
        <v>5.66</v>
      </c>
      <c r="E92" s="72"/>
      <c r="F92" s="153"/>
      <c r="G92" s="57"/>
      <c r="H92" s="57"/>
      <c r="I92" s="60">
        <f t="shared" si="4"/>
        <v>5.66</v>
      </c>
      <c r="J92" s="52"/>
      <c r="K92" s="32"/>
    </row>
    <row r="93" spans="1:15" ht="18.75">
      <c r="A93" s="126" t="s">
        <v>362</v>
      </c>
      <c r="B93" s="119" t="s">
        <v>214</v>
      </c>
      <c r="C93" s="118" t="s">
        <v>10</v>
      </c>
      <c r="D93" s="57">
        <v>11.21</v>
      </c>
      <c r="E93" s="72"/>
      <c r="F93" s="153"/>
      <c r="G93" s="57"/>
      <c r="H93" s="57"/>
      <c r="I93" s="60">
        <f t="shared" si="4"/>
        <v>11.21</v>
      </c>
      <c r="J93" s="46"/>
      <c r="K93" s="26" t="s">
        <v>75</v>
      </c>
      <c r="O93">
        <v>17000</v>
      </c>
    </row>
    <row r="94" spans="1:11" ht="18.75">
      <c r="A94" s="126" t="s">
        <v>363</v>
      </c>
      <c r="B94" s="119" t="s">
        <v>215</v>
      </c>
      <c r="C94" s="118" t="s">
        <v>10</v>
      </c>
      <c r="D94" s="57">
        <v>3.91</v>
      </c>
      <c r="E94" s="72"/>
      <c r="F94" s="153"/>
      <c r="G94" s="57"/>
      <c r="H94" s="57"/>
      <c r="I94" s="60">
        <f t="shared" si="4"/>
        <v>3.91</v>
      </c>
      <c r="J94" s="45"/>
      <c r="K94" s="31"/>
    </row>
    <row r="95" spans="1:11" ht="18.75">
      <c r="A95" s="126" t="s">
        <v>364</v>
      </c>
      <c r="B95" s="118" t="s">
        <v>216</v>
      </c>
      <c r="C95" s="118" t="s">
        <v>10</v>
      </c>
      <c r="D95" s="57">
        <v>4.31</v>
      </c>
      <c r="E95" s="72"/>
      <c r="F95" s="153"/>
      <c r="G95" s="57"/>
      <c r="H95" s="57"/>
      <c r="I95" s="60">
        <f t="shared" si="4"/>
        <v>4.31</v>
      </c>
      <c r="J95" s="45"/>
      <c r="K95" s="31"/>
    </row>
    <row r="96" spans="1:11" ht="30.75" customHeight="1">
      <c r="A96" s="126" t="s">
        <v>365</v>
      </c>
      <c r="B96" s="135" t="s">
        <v>217</v>
      </c>
      <c r="C96" s="118" t="s">
        <v>10</v>
      </c>
      <c r="D96" s="57">
        <v>4.31</v>
      </c>
      <c r="E96" s="72"/>
      <c r="F96" s="153"/>
      <c r="G96" s="57"/>
      <c r="H96" s="57"/>
      <c r="I96" s="60">
        <f t="shared" si="4"/>
        <v>4.31</v>
      </c>
      <c r="J96" s="45"/>
      <c r="K96" s="31"/>
    </row>
    <row r="97" spans="1:11" ht="30" customHeight="1">
      <c r="A97" s="126" t="s">
        <v>366</v>
      </c>
      <c r="B97" s="118" t="s">
        <v>218</v>
      </c>
      <c r="C97" s="118" t="s">
        <v>10</v>
      </c>
      <c r="D97" s="57">
        <v>4.31</v>
      </c>
      <c r="E97" s="72"/>
      <c r="F97" s="153"/>
      <c r="G97" s="57"/>
      <c r="H97" s="57"/>
      <c r="I97" s="60">
        <f t="shared" si="4"/>
        <v>4.31</v>
      </c>
      <c r="J97" s="45"/>
      <c r="K97" s="31"/>
    </row>
    <row r="98" spans="1:11" ht="29.25" customHeight="1">
      <c r="A98" s="126" t="s">
        <v>367</v>
      </c>
      <c r="B98" s="119" t="s">
        <v>219</v>
      </c>
      <c r="C98" s="118" t="s">
        <v>10</v>
      </c>
      <c r="D98" s="57">
        <v>15.2</v>
      </c>
      <c r="E98" s="72"/>
      <c r="F98" s="153"/>
      <c r="G98" s="57"/>
      <c r="H98" s="57"/>
      <c r="I98" s="60">
        <f t="shared" si="4"/>
        <v>15.2</v>
      </c>
      <c r="J98" s="45"/>
      <c r="K98" s="31"/>
    </row>
    <row r="99" spans="1:11" ht="21" customHeight="1">
      <c r="A99" s="144" t="s">
        <v>16</v>
      </c>
      <c r="B99" s="129" t="s">
        <v>220</v>
      </c>
      <c r="C99" s="118"/>
      <c r="D99" s="57"/>
      <c r="E99" s="72"/>
      <c r="F99" s="153"/>
      <c r="G99" s="57"/>
      <c r="H99" s="57"/>
      <c r="I99" s="60"/>
      <c r="J99" s="45"/>
      <c r="K99" s="31"/>
    </row>
    <row r="100" spans="1:11" ht="27.75" customHeight="1">
      <c r="A100" s="126" t="s">
        <v>51</v>
      </c>
      <c r="B100" s="118" t="s">
        <v>221</v>
      </c>
      <c r="C100" s="118" t="s">
        <v>10</v>
      </c>
      <c r="D100" s="57">
        <v>11.21</v>
      </c>
      <c r="E100" s="72">
        <v>0.55</v>
      </c>
      <c r="F100" s="153">
        <v>10</v>
      </c>
      <c r="G100" s="57">
        <f>E100*F100/100</f>
        <v>0.055</v>
      </c>
      <c r="H100" s="57">
        <f>E100+G100</f>
        <v>0.6050000000000001</v>
      </c>
      <c r="I100" s="60">
        <f t="shared" si="4"/>
        <v>11.815000000000001</v>
      </c>
      <c r="J100" s="45"/>
      <c r="K100" s="31"/>
    </row>
    <row r="101" spans="1:11" ht="24.75" customHeight="1">
      <c r="A101" s="126" t="s">
        <v>52</v>
      </c>
      <c r="B101" s="119" t="s">
        <v>222</v>
      </c>
      <c r="C101" s="118" t="s">
        <v>10</v>
      </c>
      <c r="D101" s="57">
        <v>9.5</v>
      </c>
      <c r="E101" s="72">
        <v>0.55</v>
      </c>
      <c r="F101" s="153">
        <v>10</v>
      </c>
      <c r="G101" s="57">
        <f>E101*F101/100</f>
        <v>0.055</v>
      </c>
      <c r="H101" s="57">
        <f>E101+G101</f>
        <v>0.6050000000000001</v>
      </c>
      <c r="I101" s="60">
        <f t="shared" si="4"/>
        <v>10.105</v>
      </c>
      <c r="J101" s="45"/>
      <c r="K101" s="31"/>
    </row>
    <row r="102" spans="1:11" ht="24.75" customHeight="1">
      <c r="A102" s="126" t="s">
        <v>53</v>
      </c>
      <c r="B102" s="119" t="s">
        <v>223</v>
      </c>
      <c r="C102" s="118" t="s">
        <v>10</v>
      </c>
      <c r="D102" s="57">
        <v>5.7</v>
      </c>
      <c r="E102" s="72"/>
      <c r="F102" s="153"/>
      <c r="G102" s="57"/>
      <c r="H102" s="57"/>
      <c r="I102" s="60">
        <f t="shared" si="4"/>
        <v>5.7</v>
      </c>
      <c r="J102" s="45"/>
      <c r="K102" s="31"/>
    </row>
    <row r="103" spans="1:11" ht="21" customHeight="1">
      <c r="A103" s="136" t="s">
        <v>17</v>
      </c>
      <c r="B103" s="134" t="s">
        <v>224</v>
      </c>
      <c r="C103" s="118"/>
      <c r="D103" s="57"/>
      <c r="E103" s="72"/>
      <c r="F103" s="153"/>
      <c r="G103" s="57"/>
      <c r="H103" s="57"/>
      <c r="I103" s="60"/>
      <c r="J103" s="45"/>
      <c r="K103" s="31"/>
    </row>
    <row r="104" spans="1:11" ht="26.25" customHeight="1">
      <c r="A104" s="144" t="s">
        <v>18</v>
      </c>
      <c r="B104" s="127" t="s">
        <v>225</v>
      </c>
      <c r="C104" s="118"/>
      <c r="D104" s="57"/>
      <c r="E104" s="72"/>
      <c r="F104" s="153"/>
      <c r="G104" s="57"/>
      <c r="H104" s="57"/>
      <c r="I104" s="60"/>
      <c r="J104" s="45"/>
      <c r="K104" s="31"/>
    </row>
    <row r="105" spans="1:11" ht="30.75" customHeight="1">
      <c r="A105" s="126" t="s">
        <v>368</v>
      </c>
      <c r="B105" s="119" t="s">
        <v>226</v>
      </c>
      <c r="C105" s="118" t="s">
        <v>11</v>
      </c>
      <c r="D105" s="57">
        <v>31.77</v>
      </c>
      <c r="E105" s="72">
        <v>4.37</v>
      </c>
      <c r="F105" s="153">
        <v>10</v>
      </c>
      <c r="G105" s="57">
        <f aca="true" t="shared" si="5" ref="G105:G112">E105*F105/100</f>
        <v>0.43700000000000006</v>
      </c>
      <c r="H105" s="57">
        <f aca="true" t="shared" si="6" ref="H105:H112">E105+G105</f>
        <v>4.807</v>
      </c>
      <c r="I105" s="60">
        <f t="shared" si="4"/>
        <v>36.577</v>
      </c>
      <c r="J105" s="45"/>
      <c r="K105" s="31"/>
    </row>
    <row r="106" spans="1:11" ht="22.5" customHeight="1">
      <c r="A106" s="126" t="s">
        <v>369</v>
      </c>
      <c r="B106" s="118" t="s">
        <v>227</v>
      </c>
      <c r="C106" s="118" t="s">
        <v>11</v>
      </c>
      <c r="D106" s="57">
        <v>33.12</v>
      </c>
      <c r="E106" s="72">
        <v>6.32</v>
      </c>
      <c r="F106" s="153">
        <v>10</v>
      </c>
      <c r="G106" s="57">
        <f t="shared" si="5"/>
        <v>0.632</v>
      </c>
      <c r="H106" s="57">
        <f t="shared" si="6"/>
        <v>6.952</v>
      </c>
      <c r="I106" s="60">
        <f t="shared" si="4"/>
        <v>40.071999999999996</v>
      </c>
      <c r="J106" s="45"/>
      <c r="K106" s="31"/>
    </row>
    <row r="107" spans="1:11" ht="43.5" customHeight="1">
      <c r="A107" s="126" t="s">
        <v>370</v>
      </c>
      <c r="B107" s="119" t="s">
        <v>228</v>
      </c>
      <c r="C107" s="118" t="s">
        <v>11</v>
      </c>
      <c r="D107" s="57">
        <v>53.13</v>
      </c>
      <c r="E107" s="72">
        <v>6.62</v>
      </c>
      <c r="F107" s="153">
        <v>10</v>
      </c>
      <c r="G107" s="57">
        <f t="shared" si="5"/>
        <v>0.662</v>
      </c>
      <c r="H107" s="57">
        <f t="shared" si="6"/>
        <v>7.282</v>
      </c>
      <c r="I107" s="60">
        <f t="shared" si="4"/>
        <v>60.412000000000006</v>
      </c>
      <c r="J107" s="45"/>
      <c r="K107" s="31"/>
    </row>
    <row r="108" spans="1:11" ht="26.25" customHeight="1">
      <c r="A108" s="126" t="s">
        <v>371</v>
      </c>
      <c r="B108" s="120" t="s">
        <v>229</v>
      </c>
      <c r="C108" s="118" t="s">
        <v>10</v>
      </c>
      <c r="D108" s="57">
        <v>9.86</v>
      </c>
      <c r="E108" s="72">
        <v>2.36</v>
      </c>
      <c r="F108" s="153">
        <v>10</v>
      </c>
      <c r="G108" s="57">
        <f t="shared" si="5"/>
        <v>0.236</v>
      </c>
      <c r="H108" s="57">
        <f t="shared" si="6"/>
        <v>2.596</v>
      </c>
      <c r="I108" s="60">
        <f t="shared" si="4"/>
        <v>12.456</v>
      </c>
      <c r="J108" s="45"/>
      <c r="K108" s="31"/>
    </row>
    <row r="109" spans="1:11" ht="24.75" customHeight="1">
      <c r="A109" s="126" t="s">
        <v>372</v>
      </c>
      <c r="B109" s="119" t="s">
        <v>230</v>
      </c>
      <c r="C109" s="118" t="s">
        <v>11</v>
      </c>
      <c r="D109" s="57">
        <v>10.81</v>
      </c>
      <c r="E109" s="72">
        <v>2.42</v>
      </c>
      <c r="F109" s="153">
        <v>10</v>
      </c>
      <c r="G109" s="57">
        <f t="shared" si="5"/>
        <v>0.242</v>
      </c>
      <c r="H109" s="57">
        <f t="shared" si="6"/>
        <v>2.662</v>
      </c>
      <c r="I109" s="60">
        <f t="shared" si="4"/>
        <v>13.472000000000001</v>
      </c>
      <c r="J109" s="45"/>
      <c r="K109" s="31"/>
    </row>
    <row r="110" spans="1:11" ht="22.5" customHeight="1">
      <c r="A110" s="130" t="s">
        <v>373</v>
      </c>
      <c r="B110" s="118" t="s">
        <v>231</v>
      </c>
      <c r="C110" s="118" t="s">
        <v>11</v>
      </c>
      <c r="D110" s="113">
        <v>20.54</v>
      </c>
      <c r="E110" s="72">
        <v>0.51</v>
      </c>
      <c r="F110" s="153">
        <v>10</v>
      </c>
      <c r="G110" s="57">
        <f t="shared" si="5"/>
        <v>0.051</v>
      </c>
      <c r="H110" s="57">
        <f t="shared" si="6"/>
        <v>0.561</v>
      </c>
      <c r="I110" s="114">
        <f>D110+H110</f>
        <v>21.101</v>
      </c>
      <c r="J110" s="45"/>
      <c r="K110" s="31"/>
    </row>
    <row r="111" spans="1:11" ht="34.5" customHeight="1">
      <c r="A111" s="126" t="s">
        <v>374</v>
      </c>
      <c r="B111" s="119" t="s">
        <v>232</v>
      </c>
      <c r="C111" s="118" t="s">
        <v>11</v>
      </c>
      <c r="D111" s="57">
        <v>7.96</v>
      </c>
      <c r="E111" s="72">
        <v>7.58</v>
      </c>
      <c r="F111" s="153">
        <v>10</v>
      </c>
      <c r="G111" s="57">
        <f t="shared" si="5"/>
        <v>0.758</v>
      </c>
      <c r="H111" s="57">
        <f t="shared" si="6"/>
        <v>8.338000000000001</v>
      </c>
      <c r="I111" s="115">
        <f>D109+H111</f>
        <v>19.148000000000003</v>
      </c>
      <c r="J111" s="45"/>
      <c r="K111" s="31"/>
    </row>
    <row r="112" spans="1:11" ht="39.75" customHeight="1">
      <c r="A112" s="130" t="s">
        <v>375</v>
      </c>
      <c r="B112" s="119" t="s">
        <v>233</v>
      </c>
      <c r="C112" s="118" t="s">
        <v>11</v>
      </c>
      <c r="D112" s="113">
        <v>7.96</v>
      </c>
      <c r="E112" s="87">
        <v>7.58</v>
      </c>
      <c r="F112" s="154">
        <v>10</v>
      </c>
      <c r="G112" s="57">
        <f t="shared" si="5"/>
        <v>0.758</v>
      </c>
      <c r="H112" s="112">
        <f t="shared" si="6"/>
        <v>8.338000000000001</v>
      </c>
      <c r="I112" s="114">
        <f aca="true" t="shared" si="7" ref="I112:I117">D112+H112</f>
        <v>16.298000000000002</v>
      </c>
      <c r="J112" s="45"/>
      <c r="K112" s="31"/>
    </row>
    <row r="113" spans="1:11" ht="26.25" customHeight="1">
      <c r="A113" s="126" t="s">
        <v>376</v>
      </c>
      <c r="B113" s="118" t="s">
        <v>234</v>
      </c>
      <c r="C113" s="118" t="s">
        <v>11</v>
      </c>
      <c r="D113" s="57">
        <v>1.35</v>
      </c>
      <c r="E113" s="72"/>
      <c r="F113" s="153"/>
      <c r="G113" s="57"/>
      <c r="H113" s="57"/>
      <c r="I113" s="60">
        <f t="shared" si="7"/>
        <v>1.35</v>
      </c>
      <c r="J113" s="46"/>
      <c r="K113" s="26"/>
    </row>
    <row r="114" spans="1:11" ht="19.5" customHeight="1">
      <c r="A114" s="126" t="s">
        <v>377</v>
      </c>
      <c r="B114" s="120" t="s">
        <v>235</v>
      </c>
      <c r="C114" s="118" t="s">
        <v>10</v>
      </c>
      <c r="D114" s="57">
        <v>12.7</v>
      </c>
      <c r="E114" s="72">
        <v>0.19</v>
      </c>
      <c r="F114" s="153">
        <v>10</v>
      </c>
      <c r="G114" s="112">
        <f>E114*F114/100</f>
        <v>0.019</v>
      </c>
      <c r="H114" s="112">
        <f>E114+G114</f>
        <v>0.209</v>
      </c>
      <c r="I114" s="60">
        <f t="shared" si="7"/>
        <v>12.908999999999999</v>
      </c>
      <c r="J114" s="46"/>
      <c r="K114" s="26"/>
    </row>
    <row r="115" spans="1:11" ht="21" customHeight="1">
      <c r="A115" s="126" t="s">
        <v>378</v>
      </c>
      <c r="B115" s="119" t="s">
        <v>214</v>
      </c>
      <c r="C115" s="118" t="s">
        <v>10</v>
      </c>
      <c r="D115" s="57">
        <v>11.49</v>
      </c>
      <c r="E115" s="72">
        <v>3.18</v>
      </c>
      <c r="F115" s="153">
        <v>10</v>
      </c>
      <c r="G115" s="57">
        <f>E115*F115/100</f>
        <v>0.318</v>
      </c>
      <c r="H115" s="57">
        <f>E115+G115</f>
        <v>3.498</v>
      </c>
      <c r="I115" s="60">
        <f t="shared" si="7"/>
        <v>14.988</v>
      </c>
      <c r="J115" s="52"/>
      <c r="K115" s="32"/>
    </row>
    <row r="116" spans="1:15" ht="20.25" customHeight="1">
      <c r="A116" s="130" t="s">
        <v>379</v>
      </c>
      <c r="B116" s="119" t="s">
        <v>236</v>
      </c>
      <c r="C116" s="180" t="s">
        <v>10</v>
      </c>
      <c r="D116" s="57">
        <v>6.53</v>
      </c>
      <c r="E116" s="72">
        <v>0.95</v>
      </c>
      <c r="F116" s="153">
        <v>10</v>
      </c>
      <c r="G116" s="57">
        <f>E116*F116/100</f>
        <v>0.095</v>
      </c>
      <c r="H116" s="57">
        <f>E116+G116</f>
        <v>1.045</v>
      </c>
      <c r="I116" s="60">
        <f t="shared" si="7"/>
        <v>7.575</v>
      </c>
      <c r="J116" s="52"/>
      <c r="K116" s="32" t="s">
        <v>76</v>
      </c>
      <c r="O116">
        <v>82000</v>
      </c>
    </row>
    <row r="117" spans="1:18" ht="18.75">
      <c r="A117" s="126" t="s">
        <v>380</v>
      </c>
      <c r="B117" s="119" t="s">
        <v>237</v>
      </c>
      <c r="C117" s="180" t="s">
        <v>10</v>
      </c>
      <c r="D117" s="57">
        <v>17.28</v>
      </c>
      <c r="E117" s="72">
        <v>0.44</v>
      </c>
      <c r="F117" s="153">
        <v>10</v>
      </c>
      <c r="G117" s="57">
        <f>E117*F117/100</f>
        <v>0.044000000000000004</v>
      </c>
      <c r="H117" s="57">
        <f>E117+G117</f>
        <v>0.484</v>
      </c>
      <c r="I117" s="60">
        <f t="shared" si="7"/>
        <v>17.764000000000003</v>
      </c>
      <c r="J117" s="43"/>
      <c r="K117" s="35" t="s">
        <v>12</v>
      </c>
      <c r="P117" s="62"/>
      <c r="Q117" s="61"/>
      <c r="R117" s="62"/>
    </row>
    <row r="118" spans="1:19" s="12" customFormat="1" ht="31.5">
      <c r="A118" s="144" t="s">
        <v>19</v>
      </c>
      <c r="B118" s="131" t="s">
        <v>238</v>
      </c>
      <c r="C118" s="118"/>
      <c r="D118" s="57"/>
      <c r="E118" s="72"/>
      <c r="F118" s="153"/>
      <c r="G118" s="57"/>
      <c r="H118" s="57"/>
      <c r="I118" s="60"/>
      <c r="J118" s="43"/>
      <c r="K118" s="36" t="s">
        <v>13</v>
      </c>
      <c r="O118" s="12">
        <v>6000</v>
      </c>
      <c r="P118" s="70"/>
      <c r="Q118" s="70"/>
      <c r="R118" s="70"/>
      <c r="S118" s="70"/>
    </row>
    <row r="119" spans="1:15" s="12" customFormat="1" ht="18.75">
      <c r="A119" s="126" t="s">
        <v>381</v>
      </c>
      <c r="B119" s="120" t="s">
        <v>239</v>
      </c>
      <c r="C119" s="118" t="s">
        <v>11</v>
      </c>
      <c r="D119" s="57">
        <v>21.76</v>
      </c>
      <c r="E119" s="72">
        <v>0.16</v>
      </c>
      <c r="F119" s="153">
        <v>10</v>
      </c>
      <c r="G119" s="57">
        <f>E119*F119/100</f>
        <v>0.016</v>
      </c>
      <c r="H119" s="57">
        <f>E119+G119</f>
        <v>0.176</v>
      </c>
      <c r="I119" s="60">
        <f aca="true" t="shared" si="8" ref="I119:I126">D119+H119</f>
        <v>21.936</v>
      </c>
      <c r="J119" s="43"/>
      <c r="K119" s="36" t="s">
        <v>14</v>
      </c>
      <c r="O119" s="12">
        <v>11000</v>
      </c>
    </row>
    <row r="120" spans="1:15" s="12" customFormat="1" ht="18.75">
      <c r="A120" s="126" t="s">
        <v>382</v>
      </c>
      <c r="B120" s="118" t="s">
        <v>240</v>
      </c>
      <c r="C120" s="118" t="s">
        <v>11</v>
      </c>
      <c r="D120" s="57">
        <v>20.41</v>
      </c>
      <c r="E120" s="72">
        <v>0.16</v>
      </c>
      <c r="F120" s="153">
        <v>10</v>
      </c>
      <c r="G120" s="57">
        <f>E120*F120/100</f>
        <v>0.016</v>
      </c>
      <c r="H120" s="57">
        <f>E120+G120</f>
        <v>0.176</v>
      </c>
      <c r="I120" s="60">
        <f t="shared" si="8"/>
        <v>20.586</v>
      </c>
      <c r="J120" s="43"/>
      <c r="K120" s="36" t="s">
        <v>15</v>
      </c>
      <c r="L120" s="55">
        <f>SUM(D58:D116,D118:D120)</f>
        <v>465.53</v>
      </c>
      <c r="M120" s="37">
        <f>SUM(E58:E120)</f>
        <v>121.67999999999998</v>
      </c>
      <c r="N120" s="6"/>
      <c r="O120" s="12">
        <v>15000</v>
      </c>
    </row>
    <row r="121" spans="1:14" s="11" customFormat="1" ht="19.5" thickBot="1">
      <c r="A121" s="146" t="s">
        <v>383</v>
      </c>
      <c r="B121" s="118" t="s">
        <v>241</v>
      </c>
      <c r="C121" s="118" t="s">
        <v>11</v>
      </c>
      <c r="D121" s="147">
        <v>26.22</v>
      </c>
      <c r="E121" s="72">
        <v>0.95</v>
      </c>
      <c r="F121" s="155">
        <v>10</v>
      </c>
      <c r="G121" s="57">
        <f>E121*F121/100</f>
        <v>0.095</v>
      </c>
      <c r="H121" s="57">
        <f>E121+G121</f>
        <v>1.045</v>
      </c>
      <c r="I121" s="60">
        <f t="shared" si="8"/>
        <v>27.265</v>
      </c>
      <c r="J121" s="53"/>
      <c r="K121" s="33" t="s">
        <v>60</v>
      </c>
      <c r="L121" s="17"/>
      <c r="M121" s="17"/>
      <c r="N121" s="17"/>
    </row>
    <row r="122" spans="1:18" ht="18.75">
      <c r="A122" s="132" t="s">
        <v>384</v>
      </c>
      <c r="B122" s="118" t="s">
        <v>242</v>
      </c>
      <c r="C122" s="118" t="s">
        <v>11</v>
      </c>
      <c r="D122" s="57">
        <v>6.34</v>
      </c>
      <c r="E122" s="72">
        <v>0.63</v>
      </c>
      <c r="F122" s="153">
        <v>10</v>
      </c>
      <c r="G122" s="57">
        <f>E122*F122/100</f>
        <v>0.063</v>
      </c>
      <c r="H122" s="57">
        <f>E122+G122</f>
        <v>0.6930000000000001</v>
      </c>
      <c r="I122" s="60">
        <f t="shared" si="8"/>
        <v>7.0329999999999995</v>
      </c>
      <c r="J122" s="45"/>
      <c r="K122" s="31" t="s">
        <v>54</v>
      </c>
      <c r="L122" s="6"/>
      <c r="M122" s="6"/>
      <c r="N122" s="6"/>
      <c r="O122" s="11">
        <v>104000</v>
      </c>
      <c r="Q122" s="61"/>
      <c r="R122" s="61"/>
    </row>
    <row r="123" spans="1:18" ht="31.5">
      <c r="A123" s="132" t="s">
        <v>385</v>
      </c>
      <c r="B123" s="119" t="s">
        <v>243</v>
      </c>
      <c r="C123" s="118" t="s">
        <v>11</v>
      </c>
      <c r="D123" s="57">
        <v>14.32</v>
      </c>
      <c r="E123" s="72">
        <v>0.08</v>
      </c>
      <c r="F123" s="153">
        <v>10</v>
      </c>
      <c r="G123" s="57">
        <f aca="true" t="shared" si="9" ref="G123:G186">E123*F123/100</f>
        <v>0.008</v>
      </c>
      <c r="H123" s="57">
        <f aca="true" t="shared" si="10" ref="H123:H186">E123+G123</f>
        <v>0.088</v>
      </c>
      <c r="I123" s="60">
        <f t="shared" si="8"/>
        <v>14.408</v>
      </c>
      <c r="J123" s="45"/>
      <c r="K123" s="31"/>
      <c r="L123" s="6"/>
      <c r="M123" s="6"/>
      <c r="N123" s="6"/>
      <c r="O123" s="11"/>
      <c r="Q123" s="61"/>
      <c r="R123" s="61"/>
    </row>
    <row r="124" spans="1:18" ht="18.75">
      <c r="A124" s="132" t="s">
        <v>386</v>
      </c>
      <c r="B124" s="119" t="s">
        <v>244</v>
      </c>
      <c r="C124" s="118" t="s">
        <v>11</v>
      </c>
      <c r="D124" s="57">
        <v>7.58</v>
      </c>
      <c r="E124" s="72">
        <v>0.21</v>
      </c>
      <c r="F124" s="153">
        <v>10</v>
      </c>
      <c r="G124" s="57">
        <f t="shared" si="9"/>
        <v>0.021</v>
      </c>
      <c r="H124" s="57">
        <f t="shared" si="10"/>
        <v>0.23099999999999998</v>
      </c>
      <c r="I124" s="60">
        <f t="shared" si="8"/>
        <v>7.811</v>
      </c>
      <c r="J124" s="45"/>
      <c r="K124" s="31"/>
      <c r="L124" s="6"/>
      <c r="M124" s="6"/>
      <c r="N124" s="6"/>
      <c r="O124" s="11"/>
      <c r="Q124" s="61"/>
      <c r="R124" s="61"/>
    </row>
    <row r="125" spans="1:15" ht="18.75">
      <c r="A125" s="132" t="s">
        <v>387</v>
      </c>
      <c r="B125" s="118" t="s">
        <v>245</v>
      </c>
      <c r="C125" s="118" t="s">
        <v>11</v>
      </c>
      <c r="D125" s="57">
        <v>41.36</v>
      </c>
      <c r="E125" s="72">
        <v>5.03</v>
      </c>
      <c r="F125" s="153">
        <v>10</v>
      </c>
      <c r="G125" s="57">
        <f t="shared" si="9"/>
        <v>0.503</v>
      </c>
      <c r="H125" s="57">
        <f t="shared" si="10"/>
        <v>5.533</v>
      </c>
      <c r="I125" s="60">
        <f t="shared" si="8"/>
        <v>46.893</v>
      </c>
      <c r="J125" s="46"/>
      <c r="K125" s="27"/>
      <c r="O125" s="11"/>
    </row>
    <row r="126" spans="1:15" ht="31.5">
      <c r="A126" s="132" t="s">
        <v>388</v>
      </c>
      <c r="B126" s="119" t="s">
        <v>246</v>
      </c>
      <c r="C126" s="118" t="s">
        <v>11</v>
      </c>
      <c r="D126" s="57">
        <v>6.34</v>
      </c>
      <c r="E126" s="72">
        <v>5.99</v>
      </c>
      <c r="F126" s="153">
        <v>10</v>
      </c>
      <c r="G126" s="57">
        <f t="shared" si="9"/>
        <v>0.5990000000000001</v>
      </c>
      <c r="H126" s="57">
        <f t="shared" si="10"/>
        <v>6.589</v>
      </c>
      <c r="I126" s="60">
        <f t="shared" si="8"/>
        <v>12.929</v>
      </c>
      <c r="J126" s="52"/>
      <c r="K126" s="34"/>
      <c r="O126" s="11"/>
    </row>
    <row r="127" spans="1:15" ht="18.75">
      <c r="A127" s="145" t="s">
        <v>20</v>
      </c>
      <c r="B127" s="129" t="s">
        <v>247</v>
      </c>
      <c r="C127" s="118"/>
      <c r="D127" s="57"/>
      <c r="E127" s="72"/>
      <c r="F127" s="153"/>
      <c r="G127" s="57"/>
      <c r="H127" s="57"/>
      <c r="I127" s="60"/>
      <c r="J127" s="52"/>
      <c r="K127" s="34"/>
      <c r="O127" s="11"/>
    </row>
    <row r="128" spans="1:15" ht="18.75">
      <c r="A128" s="132" t="s">
        <v>389</v>
      </c>
      <c r="B128" s="118" t="s">
        <v>248</v>
      </c>
      <c r="C128" s="118" t="s">
        <v>11</v>
      </c>
      <c r="D128" s="57">
        <v>7.1</v>
      </c>
      <c r="E128" s="72">
        <v>2.76</v>
      </c>
      <c r="F128" s="153">
        <v>10</v>
      </c>
      <c r="G128" s="57">
        <f>E128*F128/100</f>
        <v>0.27599999999999997</v>
      </c>
      <c r="H128" s="57">
        <f>E128+G128</f>
        <v>3.0359999999999996</v>
      </c>
      <c r="I128" s="60">
        <f>D128+H128</f>
        <v>10.136</v>
      </c>
      <c r="J128" s="52"/>
      <c r="K128" s="34"/>
      <c r="O128" s="11"/>
    </row>
    <row r="129" spans="1:15" ht="18.75">
      <c r="A129" s="132" t="s">
        <v>390</v>
      </c>
      <c r="B129" s="118" t="s">
        <v>249</v>
      </c>
      <c r="C129" s="118" t="s">
        <v>11</v>
      </c>
      <c r="D129" s="57">
        <v>7.1</v>
      </c>
      <c r="E129" s="72">
        <v>2.4</v>
      </c>
      <c r="F129" s="153">
        <v>10</v>
      </c>
      <c r="G129" s="57">
        <f t="shared" si="9"/>
        <v>0.24</v>
      </c>
      <c r="H129" s="57">
        <f t="shared" si="10"/>
        <v>2.6399999999999997</v>
      </c>
      <c r="I129" s="60">
        <f>D129+H129</f>
        <v>9.739999999999998</v>
      </c>
      <c r="J129" s="52"/>
      <c r="K129" s="34"/>
      <c r="O129" s="11"/>
    </row>
    <row r="130" spans="1:15" ht="18.75">
      <c r="A130" s="145" t="s">
        <v>21</v>
      </c>
      <c r="B130" s="129" t="s">
        <v>250</v>
      </c>
      <c r="C130" s="118"/>
      <c r="D130" s="57"/>
      <c r="E130" s="72"/>
      <c r="F130" s="153"/>
      <c r="G130" s="57"/>
      <c r="H130" s="57"/>
      <c r="I130" s="60"/>
      <c r="J130" s="52"/>
      <c r="K130" s="34"/>
      <c r="O130" s="11"/>
    </row>
    <row r="131" spans="1:15" ht="18.75">
      <c r="A131" s="132" t="s">
        <v>130</v>
      </c>
      <c r="B131" s="118" t="s">
        <v>251</v>
      </c>
      <c r="C131" s="118" t="s">
        <v>11</v>
      </c>
      <c r="D131" s="57">
        <v>25.68</v>
      </c>
      <c r="E131" s="72">
        <v>1.83</v>
      </c>
      <c r="F131" s="153">
        <v>10</v>
      </c>
      <c r="G131" s="57">
        <f>E131*F131/100</f>
        <v>0.183</v>
      </c>
      <c r="H131" s="57">
        <f t="shared" si="10"/>
        <v>2.013</v>
      </c>
      <c r="I131" s="60">
        <f>D131+H131</f>
        <v>27.692999999999998</v>
      </c>
      <c r="J131" s="52"/>
      <c r="K131" s="34"/>
      <c r="O131" s="11"/>
    </row>
    <row r="132" spans="1:15" ht="18.75">
      <c r="A132" s="132" t="s">
        <v>26</v>
      </c>
      <c r="B132" s="118" t="s">
        <v>252</v>
      </c>
      <c r="C132" s="118" t="s">
        <v>11</v>
      </c>
      <c r="D132" s="57">
        <v>19.86</v>
      </c>
      <c r="E132" s="72">
        <v>1.83</v>
      </c>
      <c r="F132" s="153">
        <v>10</v>
      </c>
      <c r="G132" s="57">
        <f t="shared" si="9"/>
        <v>0.183</v>
      </c>
      <c r="H132" s="57">
        <f t="shared" si="10"/>
        <v>2.013</v>
      </c>
      <c r="I132" s="60">
        <f>D132+H132</f>
        <v>21.872999999999998</v>
      </c>
      <c r="J132" s="52"/>
      <c r="K132" s="34"/>
      <c r="O132" s="11"/>
    </row>
    <row r="133" spans="1:15" ht="31.5">
      <c r="A133" s="132" t="s">
        <v>27</v>
      </c>
      <c r="B133" s="119" t="s">
        <v>253</v>
      </c>
      <c r="C133" s="118" t="s">
        <v>11</v>
      </c>
      <c r="D133" s="57">
        <v>8.78</v>
      </c>
      <c r="E133" s="72">
        <v>0.22</v>
      </c>
      <c r="F133" s="153">
        <v>10</v>
      </c>
      <c r="G133" s="57">
        <f t="shared" si="9"/>
        <v>0.022000000000000002</v>
      </c>
      <c r="H133" s="57">
        <f t="shared" si="10"/>
        <v>0.242</v>
      </c>
      <c r="I133" s="60">
        <f>D133+H133</f>
        <v>9.021999999999998</v>
      </c>
      <c r="J133" s="52"/>
      <c r="K133" s="34"/>
      <c r="O133" s="11"/>
    </row>
    <row r="134" spans="1:15" ht="18.75">
      <c r="A134" s="132" t="s">
        <v>28</v>
      </c>
      <c r="B134" s="118" t="s">
        <v>254</v>
      </c>
      <c r="C134" s="118" t="s">
        <v>11</v>
      </c>
      <c r="D134" s="57">
        <v>30.55</v>
      </c>
      <c r="E134" s="72">
        <v>2.27</v>
      </c>
      <c r="F134" s="153">
        <v>10</v>
      </c>
      <c r="G134" s="57">
        <f t="shared" si="9"/>
        <v>0.22699999999999998</v>
      </c>
      <c r="H134" s="57">
        <f t="shared" si="10"/>
        <v>2.497</v>
      </c>
      <c r="I134" s="60">
        <f>D134+H134</f>
        <v>33.047</v>
      </c>
      <c r="J134" s="52"/>
      <c r="K134" s="34"/>
      <c r="O134" s="11"/>
    </row>
    <row r="135" spans="1:15" ht="18.75">
      <c r="A135" s="132" t="s">
        <v>29</v>
      </c>
      <c r="B135" s="118" t="s">
        <v>255</v>
      </c>
      <c r="C135" s="118" t="s">
        <v>11</v>
      </c>
      <c r="D135" s="57">
        <v>28.92</v>
      </c>
      <c r="E135" s="72">
        <v>0.87</v>
      </c>
      <c r="F135" s="153">
        <v>10</v>
      </c>
      <c r="G135" s="57">
        <f t="shared" si="9"/>
        <v>0.087</v>
      </c>
      <c r="H135" s="57">
        <f t="shared" si="10"/>
        <v>0.957</v>
      </c>
      <c r="I135" s="60">
        <f>D135+H135</f>
        <v>29.877000000000002</v>
      </c>
      <c r="J135" s="52"/>
      <c r="K135" s="34"/>
      <c r="O135" s="11"/>
    </row>
    <row r="136" spans="1:15" ht="47.25">
      <c r="A136" s="145" t="s">
        <v>22</v>
      </c>
      <c r="B136" s="129" t="s">
        <v>256</v>
      </c>
      <c r="C136" s="118"/>
      <c r="D136" s="57"/>
      <c r="E136" s="72"/>
      <c r="F136" s="153"/>
      <c r="G136" s="57"/>
      <c r="H136" s="57"/>
      <c r="I136" s="60"/>
      <c r="J136" s="52"/>
      <c r="K136" s="34"/>
      <c r="O136" s="11"/>
    </row>
    <row r="137" spans="1:15" ht="31.5">
      <c r="A137" s="132" t="s">
        <v>23</v>
      </c>
      <c r="B137" s="119" t="s">
        <v>257</v>
      </c>
      <c r="C137" s="118" t="s">
        <v>11</v>
      </c>
      <c r="D137" s="57">
        <v>32.44</v>
      </c>
      <c r="E137" s="72">
        <v>4.6</v>
      </c>
      <c r="F137" s="153">
        <v>10</v>
      </c>
      <c r="G137" s="57">
        <f t="shared" si="9"/>
        <v>0.46</v>
      </c>
      <c r="H137" s="57">
        <f t="shared" si="10"/>
        <v>5.06</v>
      </c>
      <c r="I137" s="60">
        <f>D137+H137</f>
        <v>37.5</v>
      </c>
      <c r="J137" s="52"/>
      <c r="K137" s="34"/>
      <c r="O137" s="11"/>
    </row>
    <row r="138" spans="1:15" ht="31.5">
      <c r="A138" s="132" t="s">
        <v>30</v>
      </c>
      <c r="B138" s="119" t="s">
        <v>258</v>
      </c>
      <c r="C138" s="118" t="s">
        <v>11</v>
      </c>
      <c r="D138" s="57">
        <v>41.36</v>
      </c>
      <c r="E138" s="72">
        <v>2.33</v>
      </c>
      <c r="F138" s="153">
        <v>10</v>
      </c>
      <c r="G138" s="57">
        <f t="shared" si="9"/>
        <v>0.233</v>
      </c>
      <c r="H138" s="57">
        <f t="shared" si="10"/>
        <v>2.563</v>
      </c>
      <c r="I138" s="60">
        <f>D138+H138</f>
        <v>43.923</v>
      </c>
      <c r="J138" s="52"/>
      <c r="K138" s="34"/>
      <c r="O138" s="11"/>
    </row>
    <row r="139" spans="1:15" ht="18.75">
      <c r="A139" s="132" t="s">
        <v>77</v>
      </c>
      <c r="B139" s="119" t="s">
        <v>259</v>
      </c>
      <c r="C139" s="118" t="s">
        <v>11</v>
      </c>
      <c r="D139" s="57">
        <v>25.27</v>
      </c>
      <c r="E139" s="72">
        <v>4.52</v>
      </c>
      <c r="F139" s="153">
        <v>10</v>
      </c>
      <c r="G139" s="57">
        <f t="shared" si="9"/>
        <v>0.45199999999999996</v>
      </c>
      <c r="H139" s="57">
        <f t="shared" si="10"/>
        <v>4.9719999999999995</v>
      </c>
      <c r="I139" s="60">
        <f>D139+H139</f>
        <v>30.241999999999997</v>
      </c>
      <c r="J139" s="52"/>
      <c r="K139" s="34"/>
      <c r="O139" s="11"/>
    </row>
    <row r="140" spans="1:15" ht="31.5">
      <c r="A140" s="132" t="s">
        <v>31</v>
      </c>
      <c r="B140" s="119" t="s">
        <v>260</v>
      </c>
      <c r="C140" s="118" t="s">
        <v>11</v>
      </c>
      <c r="D140" s="57">
        <v>36.08</v>
      </c>
      <c r="E140" s="72">
        <v>2.51</v>
      </c>
      <c r="F140" s="153">
        <v>10</v>
      </c>
      <c r="G140" s="57">
        <f t="shared" si="9"/>
        <v>0.251</v>
      </c>
      <c r="H140" s="57">
        <f t="shared" si="10"/>
        <v>2.7609999999999997</v>
      </c>
      <c r="I140" s="60">
        <f>D140+H140</f>
        <v>38.841</v>
      </c>
      <c r="J140" s="52"/>
      <c r="K140" s="34"/>
      <c r="O140" s="11"/>
    </row>
    <row r="141" spans="1:15" ht="18.75">
      <c r="A141" s="145" t="s">
        <v>391</v>
      </c>
      <c r="B141" s="127" t="s">
        <v>261</v>
      </c>
      <c r="C141" s="118"/>
      <c r="D141" s="57"/>
      <c r="E141" s="72"/>
      <c r="F141" s="153"/>
      <c r="G141" s="57"/>
      <c r="H141" s="57"/>
      <c r="I141" s="60"/>
      <c r="J141" s="52"/>
      <c r="K141" s="34"/>
      <c r="O141" s="11"/>
    </row>
    <row r="142" spans="1:15" ht="18.75">
      <c r="A142" s="132" t="s">
        <v>392</v>
      </c>
      <c r="B142" s="118" t="s">
        <v>262</v>
      </c>
      <c r="C142" s="118" t="s">
        <v>10</v>
      </c>
      <c r="D142" s="57">
        <v>1.02</v>
      </c>
      <c r="E142" s="72">
        <v>1.24</v>
      </c>
      <c r="F142" s="153">
        <v>10</v>
      </c>
      <c r="G142" s="57">
        <f t="shared" si="9"/>
        <v>0.124</v>
      </c>
      <c r="H142" s="57">
        <f t="shared" si="10"/>
        <v>1.3639999999999999</v>
      </c>
      <c r="I142" s="60">
        <f>D142+H142</f>
        <v>2.384</v>
      </c>
      <c r="J142" s="52"/>
      <c r="K142" s="34"/>
      <c r="O142" s="11"/>
    </row>
    <row r="143" spans="1:15" ht="18.75">
      <c r="A143" s="132" t="s">
        <v>393</v>
      </c>
      <c r="B143" s="118" t="s">
        <v>263</v>
      </c>
      <c r="C143" s="118" t="s">
        <v>10</v>
      </c>
      <c r="D143" s="57">
        <v>1.88</v>
      </c>
      <c r="E143" s="72">
        <v>1.24</v>
      </c>
      <c r="F143" s="153">
        <v>10</v>
      </c>
      <c r="G143" s="57">
        <f t="shared" si="9"/>
        <v>0.124</v>
      </c>
      <c r="H143" s="57">
        <f t="shared" si="10"/>
        <v>1.3639999999999999</v>
      </c>
      <c r="I143" s="60">
        <f>D143+H143</f>
        <v>3.2439999999999998</v>
      </c>
      <c r="J143" s="52"/>
      <c r="K143" s="34"/>
      <c r="O143" s="11"/>
    </row>
    <row r="144" spans="1:15" ht="18.75">
      <c r="A144" s="132" t="s">
        <v>394</v>
      </c>
      <c r="B144" s="118" t="s">
        <v>264</v>
      </c>
      <c r="C144" s="118" t="s">
        <v>10</v>
      </c>
      <c r="D144" s="57">
        <v>2.56</v>
      </c>
      <c r="E144" s="72">
        <v>0.42</v>
      </c>
      <c r="F144" s="153">
        <v>10</v>
      </c>
      <c r="G144" s="57">
        <f t="shared" si="9"/>
        <v>0.042</v>
      </c>
      <c r="H144" s="57">
        <f t="shared" si="10"/>
        <v>0.46199999999999997</v>
      </c>
      <c r="I144" s="60">
        <f>D144+H144</f>
        <v>3.0220000000000002</v>
      </c>
      <c r="J144" s="52"/>
      <c r="K144" s="34"/>
      <c r="O144" s="11"/>
    </row>
    <row r="145" spans="1:15" ht="18.75">
      <c r="A145" s="132" t="s">
        <v>395</v>
      </c>
      <c r="B145" s="118" t="s">
        <v>265</v>
      </c>
      <c r="C145" s="118" t="s">
        <v>11</v>
      </c>
      <c r="D145" s="57">
        <v>2.56</v>
      </c>
      <c r="E145" s="72">
        <v>0.83</v>
      </c>
      <c r="F145" s="153">
        <v>10</v>
      </c>
      <c r="G145" s="57">
        <f t="shared" si="9"/>
        <v>0.08299999999999999</v>
      </c>
      <c r="H145" s="57">
        <f t="shared" si="10"/>
        <v>0.9129999999999999</v>
      </c>
      <c r="I145" s="60">
        <f>D145+H145</f>
        <v>3.473</v>
      </c>
      <c r="J145" s="52"/>
      <c r="K145" s="34"/>
      <c r="O145" s="11"/>
    </row>
    <row r="146" spans="1:15" ht="18.75">
      <c r="A146" s="132" t="s">
        <v>396</v>
      </c>
      <c r="B146" s="118" t="s">
        <v>266</v>
      </c>
      <c r="C146" s="118" t="s">
        <v>11</v>
      </c>
      <c r="D146" s="57">
        <v>10.81</v>
      </c>
      <c r="E146" s="72"/>
      <c r="F146" s="153"/>
      <c r="G146" s="57"/>
      <c r="H146" s="57"/>
      <c r="I146" s="60">
        <f>D146+H146</f>
        <v>10.81</v>
      </c>
      <c r="J146" s="52"/>
      <c r="K146" s="34"/>
      <c r="O146" s="11"/>
    </row>
    <row r="147" spans="1:15" ht="18.75">
      <c r="A147" s="132" t="s">
        <v>397</v>
      </c>
      <c r="B147" s="118" t="s">
        <v>267</v>
      </c>
      <c r="C147" s="118" t="s">
        <v>10</v>
      </c>
      <c r="D147" s="57">
        <v>10.81</v>
      </c>
      <c r="E147" s="72"/>
      <c r="F147" s="153"/>
      <c r="G147" s="57"/>
      <c r="H147" s="57"/>
      <c r="I147" s="60">
        <f aca="true" t="shared" si="11" ref="I147:I169">D147+H147</f>
        <v>10.81</v>
      </c>
      <c r="J147" s="52"/>
      <c r="K147" s="34"/>
      <c r="O147" s="11"/>
    </row>
    <row r="148" spans="1:15" ht="18.75">
      <c r="A148" s="132" t="s">
        <v>398</v>
      </c>
      <c r="B148" s="118" t="s">
        <v>268</v>
      </c>
      <c r="C148" s="118" t="s">
        <v>10</v>
      </c>
      <c r="D148" s="57">
        <v>10.14</v>
      </c>
      <c r="E148" s="72">
        <v>2.65</v>
      </c>
      <c r="F148" s="153">
        <v>10</v>
      </c>
      <c r="G148" s="57">
        <f t="shared" si="9"/>
        <v>0.265</v>
      </c>
      <c r="H148" s="57">
        <f t="shared" si="10"/>
        <v>2.915</v>
      </c>
      <c r="I148" s="60">
        <f t="shared" si="11"/>
        <v>13.055</v>
      </c>
      <c r="J148" s="52"/>
      <c r="K148" s="34"/>
      <c r="O148" s="11"/>
    </row>
    <row r="149" spans="1:15" ht="18.75">
      <c r="A149" s="132" t="s">
        <v>399</v>
      </c>
      <c r="B149" s="118" t="s">
        <v>269</v>
      </c>
      <c r="C149" s="118" t="s">
        <v>10</v>
      </c>
      <c r="D149" s="57">
        <v>11.62</v>
      </c>
      <c r="E149" s="72">
        <v>2.65</v>
      </c>
      <c r="F149" s="153">
        <v>10</v>
      </c>
      <c r="G149" s="57">
        <f>E149*F149/100</f>
        <v>0.265</v>
      </c>
      <c r="H149" s="57">
        <f>E149+G149</f>
        <v>2.915</v>
      </c>
      <c r="I149" s="60">
        <f t="shared" si="11"/>
        <v>14.535</v>
      </c>
      <c r="J149" s="52"/>
      <c r="K149" s="34"/>
      <c r="O149" s="11"/>
    </row>
    <row r="150" spans="1:15" ht="18.75">
      <c r="A150" s="132" t="s">
        <v>93</v>
      </c>
      <c r="B150" s="118" t="s">
        <v>270</v>
      </c>
      <c r="C150" s="118" t="s">
        <v>10</v>
      </c>
      <c r="D150" s="57">
        <v>3.1</v>
      </c>
      <c r="E150" s="72">
        <v>0.05</v>
      </c>
      <c r="F150" s="153">
        <v>10</v>
      </c>
      <c r="G150" s="57">
        <f t="shared" si="9"/>
        <v>0.005</v>
      </c>
      <c r="H150" s="57">
        <f t="shared" si="10"/>
        <v>0.055</v>
      </c>
      <c r="I150" s="60">
        <f t="shared" si="11"/>
        <v>3.1550000000000002</v>
      </c>
      <c r="J150" s="52"/>
      <c r="K150" s="34"/>
      <c r="O150" s="11"/>
    </row>
    <row r="151" spans="1:15" ht="47.25">
      <c r="A151" s="132" t="s">
        <v>117</v>
      </c>
      <c r="B151" s="119" t="s">
        <v>271</v>
      </c>
      <c r="C151" s="118" t="s">
        <v>41</v>
      </c>
      <c r="D151" s="57">
        <v>2.89</v>
      </c>
      <c r="E151" s="72">
        <v>5.89</v>
      </c>
      <c r="F151" s="153">
        <v>10</v>
      </c>
      <c r="G151" s="57">
        <f t="shared" si="9"/>
        <v>0.589</v>
      </c>
      <c r="H151" s="57">
        <f t="shared" si="10"/>
        <v>6.478999999999999</v>
      </c>
      <c r="I151" s="60">
        <f t="shared" si="11"/>
        <v>9.369</v>
      </c>
      <c r="J151" s="52"/>
      <c r="K151" s="34"/>
      <c r="O151" s="11"/>
    </row>
    <row r="152" spans="1:15" ht="18.75">
      <c r="A152" s="145" t="s">
        <v>400</v>
      </c>
      <c r="B152" s="127" t="s">
        <v>272</v>
      </c>
      <c r="C152" s="118"/>
      <c r="D152" s="57"/>
      <c r="E152" s="72"/>
      <c r="F152" s="153"/>
      <c r="G152" s="57"/>
      <c r="H152" s="57"/>
      <c r="I152" s="60"/>
      <c r="J152" s="52"/>
      <c r="K152" s="34"/>
      <c r="O152" s="11"/>
    </row>
    <row r="153" spans="1:15" ht="18.75">
      <c r="A153" s="132" t="s">
        <v>401</v>
      </c>
      <c r="B153" s="118" t="s">
        <v>273</v>
      </c>
      <c r="C153" s="118" t="s">
        <v>10</v>
      </c>
      <c r="D153" s="57">
        <v>6.89</v>
      </c>
      <c r="E153" s="72">
        <v>0.28</v>
      </c>
      <c r="F153" s="153">
        <v>10</v>
      </c>
      <c r="G153" s="57">
        <f t="shared" si="9"/>
        <v>0.028000000000000004</v>
      </c>
      <c r="H153" s="57">
        <f t="shared" si="10"/>
        <v>0.30800000000000005</v>
      </c>
      <c r="I153" s="60">
        <f t="shared" si="11"/>
        <v>7.1979999999999995</v>
      </c>
      <c r="J153" s="52"/>
      <c r="K153" s="34"/>
      <c r="O153" s="11"/>
    </row>
    <row r="154" spans="1:15" ht="18.75">
      <c r="A154" s="132" t="s">
        <v>402</v>
      </c>
      <c r="B154" s="118" t="s">
        <v>274</v>
      </c>
      <c r="C154" s="118" t="s">
        <v>10</v>
      </c>
      <c r="D154" s="57">
        <v>6.89</v>
      </c>
      <c r="E154" s="72">
        <v>0.23</v>
      </c>
      <c r="F154" s="153">
        <v>10</v>
      </c>
      <c r="G154" s="57">
        <f t="shared" si="9"/>
        <v>0.023000000000000003</v>
      </c>
      <c r="H154" s="57">
        <f t="shared" si="10"/>
        <v>0.253</v>
      </c>
      <c r="I154" s="60">
        <f t="shared" si="11"/>
        <v>7.143</v>
      </c>
      <c r="J154" s="52"/>
      <c r="K154" s="34"/>
      <c r="O154" s="11"/>
    </row>
    <row r="155" spans="1:15" ht="31.5">
      <c r="A155" s="132" t="s">
        <v>403</v>
      </c>
      <c r="B155" s="119" t="s">
        <v>275</v>
      </c>
      <c r="C155" s="118" t="s">
        <v>10</v>
      </c>
      <c r="D155" s="57">
        <v>1.72</v>
      </c>
      <c r="E155" s="72">
        <v>0.07</v>
      </c>
      <c r="F155" s="153">
        <v>10</v>
      </c>
      <c r="G155" s="57">
        <f t="shared" si="9"/>
        <v>0.007000000000000001</v>
      </c>
      <c r="H155" s="57">
        <f t="shared" si="10"/>
        <v>0.07700000000000001</v>
      </c>
      <c r="I155" s="60">
        <f t="shared" si="11"/>
        <v>1.797</v>
      </c>
      <c r="J155" s="52"/>
      <c r="K155" s="34"/>
      <c r="O155" s="11"/>
    </row>
    <row r="156" spans="1:15" ht="18.75">
      <c r="A156" s="132" t="s">
        <v>404</v>
      </c>
      <c r="B156" s="118" t="s">
        <v>276</v>
      </c>
      <c r="C156" s="118" t="s">
        <v>10</v>
      </c>
      <c r="D156" s="57">
        <v>3.45</v>
      </c>
      <c r="E156" s="72">
        <v>0.07</v>
      </c>
      <c r="F156" s="153">
        <v>10</v>
      </c>
      <c r="G156" s="57">
        <f t="shared" si="9"/>
        <v>0.007000000000000001</v>
      </c>
      <c r="H156" s="57">
        <f t="shared" si="10"/>
        <v>0.07700000000000001</v>
      </c>
      <c r="I156" s="60">
        <f t="shared" si="11"/>
        <v>3.527</v>
      </c>
      <c r="J156" s="52"/>
      <c r="K156" s="34"/>
      <c r="O156" s="11"/>
    </row>
    <row r="157" spans="1:15" ht="18.75">
      <c r="A157" s="132" t="s">
        <v>405</v>
      </c>
      <c r="B157" s="118" t="s">
        <v>277</v>
      </c>
      <c r="C157" s="118" t="s">
        <v>10</v>
      </c>
      <c r="D157" s="57">
        <v>1.72</v>
      </c>
      <c r="E157" s="72">
        <v>0.08</v>
      </c>
      <c r="F157" s="153">
        <v>10</v>
      </c>
      <c r="G157" s="57">
        <f t="shared" si="9"/>
        <v>0.008</v>
      </c>
      <c r="H157" s="57">
        <f t="shared" si="10"/>
        <v>0.088</v>
      </c>
      <c r="I157" s="60">
        <f t="shared" si="11"/>
        <v>1.808</v>
      </c>
      <c r="J157" s="52"/>
      <c r="K157" s="34"/>
      <c r="O157" s="11"/>
    </row>
    <row r="158" spans="1:15" ht="18.75">
      <c r="A158" s="132" t="s">
        <v>406</v>
      </c>
      <c r="B158" s="119" t="s">
        <v>278</v>
      </c>
      <c r="C158" s="118" t="s">
        <v>10</v>
      </c>
      <c r="D158" s="57">
        <v>3.45</v>
      </c>
      <c r="E158" s="72">
        <v>0.15</v>
      </c>
      <c r="F158" s="153">
        <v>10</v>
      </c>
      <c r="G158" s="57">
        <f t="shared" si="9"/>
        <v>0.015</v>
      </c>
      <c r="H158" s="57">
        <f t="shared" si="10"/>
        <v>0.16499999999999998</v>
      </c>
      <c r="I158" s="60">
        <f t="shared" si="11"/>
        <v>3.615</v>
      </c>
      <c r="J158" s="46"/>
      <c r="K158" s="27"/>
      <c r="O158" s="11"/>
    </row>
    <row r="159" spans="1:15" ht="18.75">
      <c r="A159" s="132" t="s">
        <v>407</v>
      </c>
      <c r="B159" s="119" t="s">
        <v>279</v>
      </c>
      <c r="C159" s="118" t="s">
        <v>10</v>
      </c>
      <c r="D159" s="57">
        <v>1.72</v>
      </c>
      <c r="E159" s="72">
        <v>0.07</v>
      </c>
      <c r="F159" s="153">
        <v>10</v>
      </c>
      <c r="G159" s="57">
        <f t="shared" si="9"/>
        <v>0.007000000000000001</v>
      </c>
      <c r="H159" s="57">
        <f t="shared" si="10"/>
        <v>0.07700000000000001</v>
      </c>
      <c r="I159" s="60">
        <f t="shared" si="11"/>
        <v>1.797</v>
      </c>
      <c r="J159" s="46"/>
      <c r="K159" s="27"/>
      <c r="O159" s="11"/>
    </row>
    <row r="160" spans="1:15" ht="18.75">
      <c r="A160" s="132" t="s">
        <v>408</v>
      </c>
      <c r="B160" s="119" t="s">
        <v>280</v>
      </c>
      <c r="C160" s="118" t="s">
        <v>10</v>
      </c>
      <c r="D160" s="57">
        <v>10.34</v>
      </c>
      <c r="E160" s="72">
        <v>0.39</v>
      </c>
      <c r="F160" s="153">
        <v>10</v>
      </c>
      <c r="G160" s="57">
        <f t="shared" si="9"/>
        <v>0.03900000000000001</v>
      </c>
      <c r="H160" s="57">
        <f t="shared" si="10"/>
        <v>0.42900000000000005</v>
      </c>
      <c r="I160" s="60">
        <f t="shared" si="11"/>
        <v>10.769</v>
      </c>
      <c r="J160" s="46"/>
      <c r="K160" s="27"/>
      <c r="O160" s="11"/>
    </row>
    <row r="161" spans="1:15" ht="31.5">
      <c r="A161" s="132" t="s">
        <v>409</v>
      </c>
      <c r="B161" s="119" t="s">
        <v>281</v>
      </c>
      <c r="C161" s="118" t="s">
        <v>10</v>
      </c>
      <c r="D161" s="57">
        <v>8.61</v>
      </c>
      <c r="E161" s="72">
        <v>0.39</v>
      </c>
      <c r="F161" s="153">
        <v>11</v>
      </c>
      <c r="G161" s="57">
        <f>E161*F161/100</f>
        <v>0.0429</v>
      </c>
      <c r="H161" s="57">
        <f>E161+G161</f>
        <v>0.4329</v>
      </c>
      <c r="I161" s="60">
        <f t="shared" si="11"/>
        <v>9.0429</v>
      </c>
      <c r="J161" s="46"/>
      <c r="K161" s="27"/>
      <c r="O161" s="11"/>
    </row>
    <row r="162" spans="1:15" ht="18.75">
      <c r="A162" s="132" t="s">
        <v>410</v>
      </c>
      <c r="B162" s="118" t="s">
        <v>282</v>
      </c>
      <c r="C162" s="118" t="s">
        <v>10</v>
      </c>
      <c r="D162" s="57">
        <v>3.45</v>
      </c>
      <c r="E162" s="72">
        <v>0.06</v>
      </c>
      <c r="F162" s="153">
        <v>10</v>
      </c>
      <c r="G162" s="57">
        <f t="shared" si="9"/>
        <v>0.006</v>
      </c>
      <c r="H162" s="57">
        <f t="shared" si="10"/>
        <v>0.066</v>
      </c>
      <c r="I162" s="60">
        <f t="shared" si="11"/>
        <v>3.516</v>
      </c>
      <c r="J162" s="46"/>
      <c r="K162" s="27"/>
      <c r="O162" s="11"/>
    </row>
    <row r="163" spans="1:15" ht="18.75">
      <c r="A163" s="132" t="s">
        <v>411</v>
      </c>
      <c r="B163" s="118" t="s">
        <v>283</v>
      </c>
      <c r="C163" s="118" t="s">
        <v>10</v>
      </c>
      <c r="D163" s="57">
        <v>3.45</v>
      </c>
      <c r="E163" s="72">
        <v>0.42</v>
      </c>
      <c r="F163" s="153">
        <v>10</v>
      </c>
      <c r="G163" s="57">
        <f t="shared" si="9"/>
        <v>0.042</v>
      </c>
      <c r="H163" s="57">
        <f t="shared" si="10"/>
        <v>0.46199999999999997</v>
      </c>
      <c r="I163" s="60">
        <f t="shared" si="11"/>
        <v>3.912</v>
      </c>
      <c r="J163" s="46"/>
      <c r="K163" s="27"/>
      <c r="O163" s="11"/>
    </row>
    <row r="164" spans="1:15" ht="31.5">
      <c r="A164" s="145" t="s">
        <v>32</v>
      </c>
      <c r="B164" s="129" t="s">
        <v>284</v>
      </c>
      <c r="C164" s="118"/>
      <c r="D164" s="57"/>
      <c r="E164" s="72"/>
      <c r="F164" s="153"/>
      <c r="G164" s="57"/>
      <c r="H164" s="57"/>
      <c r="I164" s="60"/>
      <c r="J164" s="46"/>
      <c r="K164" s="27"/>
      <c r="O164" s="11"/>
    </row>
    <row r="165" spans="1:15" ht="18.75">
      <c r="A165" s="132" t="s">
        <v>94</v>
      </c>
      <c r="B165" s="119" t="s">
        <v>285</v>
      </c>
      <c r="C165" s="118" t="s">
        <v>10</v>
      </c>
      <c r="D165" s="57">
        <v>12.29</v>
      </c>
      <c r="E165" s="72"/>
      <c r="F165" s="153"/>
      <c r="G165" s="57"/>
      <c r="H165" s="57"/>
      <c r="I165" s="60">
        <f t="shared" si="11"/>
        <v>12.29</v>
      </c>
      <c r="J165" s="46"/>
      <c r="K165" s="27"/>
      <c r="O165" s="11"/>
    </row>
    <row r="166" spans="1:15" ht="18.75">
      <c r="A166" s="132" t="s">
        <v>95</v>
      </c>
      <c r="B166" s="118" t="s">
        <v>286</v>
      </c>
      <c r="C166" s="118" t="s">
        <v>10</v>
      </c>
      <c r="D166" s="57">
        <v>8.24</v>
      </c>
      <c r="E166" s="72"/>
      <c r="F166" s="153"/>
      <c r="G166" s="57"/>
      <c r="H166" s="57"/>
      <c r="I166" s="60">
        <f t="shared" si="11"/>
        <v>8.24</v>
      </c>
      <c r="J166" s="46"/>
      <c r="K166" s="27"/>
      <c r="O166" s="11"/>
    </row>
    <row r="167" spans="1:15" ht="31.5">
      <c r="A167" s="126" t="s">
        <v>96</v>
      </c>
      <c r="B167" s="119" t="s">
        <v>287</v>
      </c>
      <c r="C167" s="118" t="s">
        <v>10</v>
      </c>
      <c r="D167" s="57">
        <v>4.05</v>
      </c>
      <c r="E167" s="72"/>
      <c r="F167" s="153"/>
      <c r="G167" s="57"/>
      <c r="H167" s="57"/>
      <c r="I167" s="60">
        <f t="shared" si="11"/>
        <v>4.05</v>
      </c>
      <c r="J167" s="46"/>
      <c r="K167" s="23"/>
      <c r="L167" s="6"/>
      <c r="O167" s="11"/>
    </row>
    <row r="168" spans="1:15" ht="18.75">
      <c r="A168" s="132" t="s">
        <v>97</v>
      </c>
      <c r="B168" s="119" t="s">
        <v>288</v>
      </c>
      <c r="C168" s="118" t="s">
        <v>10</v>
      </c>
      <c r="D168" s="57">
        <v>2.43</v>
      </c>
      <c r="E168" s="72"/>
      <c r="F168" s="153"/>
      <c r="G168" s="57"/>
      <c r="H168" s="57"/>
      <c r="I168" s="60">
        <f t="shared" si="11"/>
        <v>2.43</v>
      </c>
      <c r="J168" s="46"/>
      <c r="K168" s="23"/>
      <c r="L168" s="6"/>
      <c r="O168" s="11"/>
    </row>
    <row r="169" spans="1:15" ht="31.5">
      <c r="A169" s="132" t="s">
        <v>412</v>
      </c>
      <c r="B169" s="119" t="s">
        <v>289</v>
      </c>
      <c r="C169" s="118" t="s">
        <v>10</v>
      </c>
      <c r="D169" s="57">
        <v>2.43</v>
      </c>
      <c r="E169" s="72"/>
      <c r="F169" s="153"/>
      <c r="G169" s="57"/>
      <c r="H169" s="57"/>
      <c r="I169" s="60">
        <f t="shared" si="11"/>
        <v>2.43</v>
      </c>
      <c r="J169" s="46"/>
      <c r="K169" s="23"/>
      <c r="L169" s="6"/>
      <c r="O169" s="11"/>
    </row>
    <row r="170" spans="1:15" ht="31.5">
      <c r="A170" s="144" t="s">
        <v>413</v>
      </c>
      <c r="B170" s="131" t="s">
        <v>290</v>
      </c>
      <c r="C170" s="118"/>
      <c r="D170" s="57"/>
      <c r="E170" s="72"/>
      <c r="F170" s="153"/>
      <c r="G170" s="57"/>
      <c r="H170" s="57"/>
      <c r="I170" s="60"/>
      <c r="J170" s="46"/>
      <c r="K170" s="26"/>
      <c r="O170" s="11"/>
    </row>
    <row r="171" spans="1:15" ht="18.75">
      <c r="A171" s="132" t="s">
        <v>414</v>
      </c>
      <c r="B171" s="120" t="s">
        <v>291</v>
      </c>
      <c r="C171" s="118" t="s">
        <v>11</v>
      </c>
      <c r="D171" s="57">
        <v>6.34</v>
      </c>
      <c r="E171" s="72"/>
      <c r="F171" s="153"/>
      <c r="G171" s="57"/>
      <c r="H171" s="57"/>
      <c r="I171" s="60"/>
      <c r="J171" s="46"/>
      <c r="K171" s="26"/>
      <c r="O171" s="11"/>
    </row>
    <row r="172" spans="1:15" ht="18.75">
      <c r="A172" s="132" t="s">
        <v>89</v>
      </c>
      <c r="B172" s="120" t="s">
        <v>141</v>
      </c>
      <c r="C172" s="118"/>
      <c r="D172" s="57"/>
      <c r="E172" s="72">
        <v>0.9</v>
      </c>
      <c r="F172" s="153">
        <v>10</v>
      </c>
      <c r="G172" s="57">
        <f>E172*F172/100</f>
        <v>0.09</v>
      </c>
      <c r="H172" s="57">
        <f>E172+G172</f>
        <v>0.99</v>
      </c>
      <c r="I172" s="60">
        <f>D171+H172</f>
        <v>7.33</v>
      </c>
      <c r="J172" s="46"/>
      <c r="K172" s="26"/>
      <c r="O172" s="11"/>
    </row>
    <row r="173" spans="1:15" ht="18.75">
      <c r="A173" s="132" t="s">
        <v>90</v>
      </c>
      <c r="B173" s="120" t="s">
        <v>415</v>
      </c>
      <c r="C173" s="118"/>
      <c r="D173" s="57"/>
      <c r="E173" s="72">
        <v>0.94</v>
      </c>
      <c r="F173" s="153">
        <v>10</v>
      </c>
      <c r="G173" s="57">
        <f>E173*F173/100</f>
        <v>0.09399999999999999</v>
      </c>
      <c r="H173" s="57">
        <f>E173+G173</f>
        <v>1.034</v>
      </c>
      <c r="I173" s="60">
        <f>D171+H173</f>
        <v>7.374</v>
      </c>
      <c r="J173" s="46"/>
      <c r="K173" s="26"/>
      <c r="O173" s="11"/>
    </row>
    <row r="174" spans="1:15" ht="31.5" customHeight="1">
      <c r="A174" s="126" t="s">
        <v>416</v>
      </c>
      <c r="B174" s="119" t="s">
        <v>292</v>
      </c>
      <c r="C174" s="118" t="s">
        <v>11</v>
      </c>
      <c r="D174" s="57">
        <v>10.54</v>
      </c>
      <c r="E174" s="72"/>
      <c r="F174" s="153"/>
      <c r="G174" s="57"/>
      <c r="H174" s="57"/>
      <c r="I174" s="60"/>
      <c r="J174" s="46"/>
      <c r="K174" s="26"/>
      <c r="O174" s="11"/>
    </row>
    <row r="175" spans="1:15" ht="18.75">
      <c r="A175" s="132" t="s">
        <v>89</v>
      </c>
      <c r="B175" s="120" t="s">
        <v>141</v>
      </c>
      <c r="C175" s="118"/>
      <c r="D175" s="57"/>
      <c r="E175" s="72">
        <v>5.27</v>
      </c>
      <c r="F175" s="153">
        <v>10</v>
      </c>
      <c r="G175" s="57">
        <f>E175*F175/100</f>
        <v>0.5269999999999999</v>
      </c>
      <c r="H175" s="57">
        <f>E175+G175</f>
        <v>5.797</v>
      </c>
      <c r="I175" s="60">
        <f>D174+H175</f>
        <v>16.337</v>
      </c>
      <c r="J175" s="46"/>
      <c r="K175" s="26"/>
      <c r="O175" s="11"/>
    </row>
    <row r="176" spans="1:15" ht="18.75">
      <c r="A176" s="132" t="s">
        <v>90</v>
      </c>
      <c r="B176" s="120" t="s">
        <v>415</v>
      </c>
      <c r="C176" s="118"/>
      <c r="D176" s="57"/>
      <c r="E176" s="72">
        <v>5.31</v>
      </c>
      <c r="F176" s="153">
        <v>10</v>
      </c>
      <c r="G176" s="57">
        <f>E176*F176/100</f>
        <v>0.5309999999999999</v>
      </c>
      <c r="H176" s="57">
        <f>E176+G176</f>
        <v>5.840999999999999</v>
      </c>
      <c r="I176" s="60">
        <f>D174+H176</f>
        <v>16.381</v>
      </c>
      <c r="J176" s="46"/>
      <c r="K176" s="26"/>
      <c r="O176" s="11"/>
    </row>
    <row r="177" spans="1:15" ht="18.75">
      <c r="A177" s="132" t="s">
        <v>417</v>
      </c>
      <c r="B177" s="119" t="s">
        <v>293</v>
      </c>
      <c r="C177" s="118" t="s">
        <v>11</v>
      </c>
      <c r="D177" s="57">
        <v>7.29</v>
      </c>
      <c r="E177" s="72"/>
      <c r="F177" s="153"/>
      <c r="G177" s="57"/>
      <c r="H177" s="57"/>
      <c r="I177" s="60"/>
      <c r="J177" s="46"/>
      <c r="K177" s="26"/>
      <c r="O177" s="11"/>
    </row>
    <row r="178" spans="1:15" ht="18.75">
      <c r="A178" s="132" t="s">
        <v>89</v>
      </c>
      <c r="B178" s="120" t="s">
        <v>141</v>
      </c>
      <c r="C178" s="118"/>
      <c r="D178" s="57"/>
      <c r="E178" s="72">
        <v>1</v>
      </c>
      <c r="F178" s="153">
        <v>10</v>
      </c>
      <c r="G178" s="57">
        <f>E178*F178/100</f>
        <v>0.1</v>
      </c>
      <c r="H178" s="57">
        <f>E178+G178</f>
        <v>1.1</v>
      </c>
      <c r="I178" s="60">
        <f>D177+H178</f>
        <v>8.39</v>
      </c>
      <c r="J178" s="46"/>
      <c r="K178" s="26"/>
      <c r="O178" s="11"/>
    </row>
    <row r="179" spans="1:15" ht="18.75">
      <c r="A179" s="132" t="s">
        <v>90</v>
      </c>
      <c r="B179" s="120" t="s">
        <v>415</v>
      </c>
      <c r="C179" s="118"/>
      <c r="D179" s="57"/>
      <c r="E179" s="72">
        <v>1.04</v>
      </c>
      <c r="F179" s="153">
        <v>10</v>
      </c>
      <c r="G179" s="57">
        <f>E179*F179/100</f>
        <v>0.10400000000000001</v>
      </c>
      <c r="H179" s="57">
        <f>E179+G179</f>
        <v>1.1440000000000001</v>
      </c>
      <c r="I179" s="60">
        <f>D177+H179</f>
        <v>8.434000000000001</v>
      </c>
      <c r="J179" s="46"/>
      <c r="K179" s="26"/>
      <c r="O179" s="11"/>
    </row>
    <row r="180" spans="1:15" ht="18.75">
      <c r="A180" s="132" t="s">
        <v>418</v>
      </c>
      <c r="B180" s="119" t="s">
        <v>294</v>
      </c>
      <c r="C180" s="118" t="s">
        <v>11</v>
      </c>
      <c r="D180" s="57">
        <v>17.97</v>
      </c>
      <c r="E180" s="72"/>
      <c r="F180" s="153"/>
      <c r="G180" s="57"/>
      <c r="H180" s="57"/>
      <c r="I180" s="60"/>
      <c r="J180" s="46"/>
      <c r="K180" s="26"/>
      <c r="O180" s="11"/>
    </row>
    <row r="181" spans="1:15" ht="18.75">
      <c r="A181" s="132" t="s">
        <v>89</v>
      </c>
      <c r="B181" s="120" t="s">
        <v>141</v>
      </c>
      <c r="C181" s="118"/>
      <c r="D181" s="57"/>
      <c r="E181" s="72">
        <v>2.88</v>
      </c>
      <c r="F181" s="153">
        <v>10</v>
      </c>
      <c r="G181" s="57">
        <f t="shared" si="9"/>
        <v>0.288</v>
      </c>
      <c r="H181" s="57">
        <f t="shared" si="10"/>
        <v>3.1679999999999997</v>
      </c>
      <c r="I181" s="60">
        <f>D180+H181</f>
        <v>21.137999999999998</v>
      </c>
      <c r="J181" s="46"/>
      <c r="K181" s="26"/>
      <c r="O181" s="11"/>
    </row>
    <row r="182" spans="1:15" ht="18.75">
      <c r="A182" s="132" t="s">
        <v>90</v>
      </c>
      <c r="B182" s="120" t="s">
        <v>415</v>
      </c>
      <c r="C182" s="118"/>
      <c r="D182" s="57"/>
      <c r="E182" s="72">
        <v>2.92</v>
      </c>
      <c r="F182" s="153">
        <v>10</v>
      </c>
      <c r="G182" s="57">
        <f>E182*F182/100</f>
        <v>0.292</v>
      </c>
      <c r="H182" s="57">
        <f>E182+G182</f>
        <v>3.2119999999999997</v>
      </c>
      <c r="I182" s="60">
        <f>D180+H182</f>
        <v>21.182</v>
      </c>
      <c r="J182" s="46"/>
      <c r="K182" s="26"/>
      <c r="O182" s="11"/>
    </row>
    <row r="183" spans="1:15" ht="18.75">
      <c r="A183" s="126" t="s">
        <v>419</v>
      </c>
      <c r="B183" s="135" t="s">
        <v>252</v>
      </c>
      <c r="C183" s="118" t="s">
        <v>11</v>
      </c>
      <c r="D183" s="57">
        <v>4.31</v>
      </c>
      <c r="E183" s="72">
        <v>2.21</v>
      </c>
      <c r="F183" s="153">
        <v>10</v>
      </c>
      <c r="G183" s="57">
        <f t="shared" si="9"/>
        <v>0.221</v>
      </c>
      <c r="H183" s="57">
        <f t="shared" si="10"/>
        <v>2.431</v>
      </c>
      <c r="I183" s="60">
        <f>D183+H183</f>
        <v>6.741</v>
      </c>
      <c r="J183" s="46"/>
      <c r="K183" s="26" t="s">
        <v>47</v>
      </c>
      <c r="O183" s="11">
        <v>63000</v>
      </c>
    </row>
    <row r="184" spans="1:15" ht="18.75">
      <c r="A184" s="126" t="s">
        <v>420</v>
      </c>
      <c r="B184" s="119" t="s">
        <v>295</v>
      </c>
      <c r="C184" s="118" t="s">
        <v>11</v>
      </c>
      <c r="D184" s="57">
        <v>6.89</v>
      </c>
      <c r="E184" s="72">
        <v>2.47</v>
      </c>
      <c r="F184" s="153">
        <v>10</v>
      </c>
      <c r="G184" s="57">
        <f t="shared" si="9"/>
        <v>0.24700000000000003</v>
      </c>
      <c r="H184" s="57">
        <f t="shared" si="10"/>
        <v>2.717</v>
      </c>
      <c r="I184" s="60">
        <f>D184+H184</f>
        <v>9.607</v>
      </c>
      <c r="J184" s="46"/>
      <c r="K184" s="26" t="s">
        <v>48</v>
      </c>
      <c r="O184" s="11">
        <v>120000</v>
      </c>
    </row>
    <row r="185" spans="1:15" ht="18.75">
      <c r="A185" s="126" t="s">
        <v>421</v>
      </c>
      <c r="B185" s="118" t="s">
        <v>296</v>
      </c>
      <c r="C185" s="118" t="s">
        <v>10</v>
      </c>
      <c r="D185" s="57">
        <v>1.48</v>
      </c>
      <c r="E185" s="72">
        <v>1</v>
      </c>
      <c r="F185" s="153">
        <v>10</v>
      </c>
      <c r="G185" s="57">
        <f t="shared" si="9"/>
        <v>0.1</v>
      </c>
      <c r="H185" s="57">
        <f t="shared" si="10"/>
        <v>1.1</v>
      </c>
      <c r="I185" s="60">
        <f>D185+H185</f>
        <v>2.58</v>
      </c>
      <c r="J185" s="45"/>
      <c r="K185" s="31" t="s">
        <v>49</v>
      </c>
      <c r="O185" s="11">
        <v>47000</v>
      </c>
    </row>
    <row r="186" spans="1:15" ht="18.75">
      <c r="A186" s="126" t="s">
        <v>422</v>
      </c>
      <c r="B186" s="118" t="s">
        <v>297</v>
      </c>
      <c r="C186" s="118" t="s">
        <v>11</v>
      </c>
      <c r="D186" s="57">
        <v>3.23</v>
      </c>
      <c r="E186" s="72">
        <v>0.42</v>
      </c>
      <c r="F186" s="153">
        <v>10</v>
      </c>
      <c r="G186" s="57">
        <f t="shared" si="9"/>
        <v>0.042</v>
      </c>
      <c r="H186" s="57">
        <f t="shared" si="10"/>
        <v>0.46199999999999997</v>
      </c>
      <c r="I186" s="60">
        <f>D186+H186</f>
        <v>3.692</v>
      </c>
      <c r="J186" s="46"/>
      <c r="K186" s="26" t="s">
        <v>50</v>
      </c>
      <c r="O186" s="11">
        <v>8000</v>
      </c>
    </row>
    <row r="187" spans="1:17" s="11" customFormat="1" ht="33" customHeight="1">
      <c r="A187" s="137" t="s">
        <v>80</v>
      </c>
      <c r="B187" s="138" t="s">
        <v>81</v>
      </c>
      <c r="C187" s="214"/>
      <c r="D187" s="86"/>
      <c r="E187" s="104"/>
      <c r="F187" s="156"/>
      <c r="G187" s="86"/>
      <c r="H187" s="86"/>
      <c r="I187" s="63"/>
      <c r="J187" s="45"/>
      <c r="K187" s="16"/>
      <c r="Q187" s="58"/>
    </row>
    <row r="188" spans="1:17" s="11" customFormat="1" ht="33" customHeight="1">
      <c r="A188" s="140" t="s">
        <v>93</v>
      </c>
      <c r="B188" s="121" t="s">
        <v>46</v>
      </c>
      <c r="C188" s="118" t="s">
        <v>11</v>
      </c>
      <c r="D188" s="72">
        <v>10.81</v>
      </c>
      <c r="E188" s="72">
        <v>63.71</v>
      </c>
      <c r="F188" s="157">
        <v>10</v>
      </c>
      <c r="G188" s="87">
        <f>E188*F188/100</f>
        <v>6.371</v>
      </c>
      <c r="H188" s="72">
        <f>E188+G188</f>
        <v>70.081</v>
      </c>
      <c r="I188" s="73">
        <f>D188+H188</f>
        <v>80.891</v>
      </c>
      <c r="J188" s="45"/>
      <c r="K188" s="16"/>
      <c r="Q188" s="58"/>
    </row>
    <row r="189" spans="1:11" s="11" customFormat="1" ht="19.5" customHeight="1">
      <c r="A189" s="191" t="s">
        <v>117</v>
      </c>
      <c r="B189" s="187" t="s">
        <v>144</v>
      </c>
      <c r="C189" s="215" t="s">
        <v>119</v>
      </c>
      <c r="D189" s="189">
        <v>2.89</v>
      </c>
      <c r="E189" s="87">
        <v>2.28</v>
      </c>
      <c r="F189" s="158">
        <v>10</v>
      </c>
      <c r="G189" s="87">
        <f>ROUND(E189*F189/100,2)</f>
        <v>0.23</v>
      </c>
      <c r="H189" s="72">
        <f>E189+G189</f>
        <v>2.51</v>
      </c>
      <c r="I189" s="183">
        <f>D189+H189+H190</f>
        <v>7.620000000000001</v>
      </c>
      <c r="J189" s="45"/>
      <c r="K189" s="16"/>
    </row>
    <row r="190" spans="1:11" s="11" customFormat="1" ht="24.75" customHeight="1">
      <c r="A190" s="201"/>
      <c r="B190" s="202"/>
      <c r="C190" s="216"/>
      <c r="D190" s="190"/>
      <c r="E190" s="171">
        <v>1.85</v>
      </c>
      <c r="F190" s="159">
        <v>20</v>
      </c>
      <c r="G190" s="87">
        <f>ROUND(E190*F190/100,2)</f>
        <v>0.37</v>
      </c>
      <c r="H190" s="72">
        <f>E190+G190</f>
        <v>2.22</v>
      </c>
      <c r="I190" s="184"/>
      <c r="J190" s="45"/>
      <c r="K190" s="16"/>
    </row>
    <row r="191" spans="1:11" s="11" customFormat="1" ht="26.25" customHeight="1">
      <c r="A191" s="201"/>
      <c r="B191" s="202"/>
      <c r="C191" s="215" t="s">
        <v>118</v>
      </c>
      <c r="D191" s="189">
        <v>2.89</v>
      </c>
      <c r="E191" s="171">
        <v>1.69</v>
      </c>
      <c r="F191" s="159">
        <v>10</v>
      </c>
      <c r="G191" s="87">
        <f>ROUND(E191*F191/100,2)</f>
        <v>0.17</v>
      </c>
      <c r="H191" s="72">
        <f>E191+G191</f>
        <v>1.8599999999999999</v>
      </c>
      <c r="I191" s="183">
        <f>D191+E191+G191+E192+G192</f>
        <v>6.97</v>
      </c>
      <c r="J191" s="45"/>
      <c r="K191" s="16"/>
    </row>
    <row r="192" spans="1:11" s="11" customFormat="1" ht="24.75" customHeight="1">
      <c r="A192" s="192"/>
      <c r="B192" s="188"/>
      <c r="C192" s="216"/>
      <c r="D192" s="190"/>
      <c r="E192" s="171">
        <v>1.85</v>
      </c>
      <c r="F192" s="159">
        <v>20</v>
      </c>
      <c r="G192" s="87">
        <f>ROUND(E192*F192/100,2)</f>
        <v>0.37</v>
      </c>
      <c r="H192" s="72">
        <f>E192+G192</f>
        <v>2.22</v>
      </c>
      <c r="I192" s="184"/>
      <c r="J192" s="45"/>
      <c r="K192" s="16"/>
    </row>
    <row r="193" spans="1:11" s="11" customFormat="1" ht="25.5" customHeight="1">
      <c r="A193" s="141" t="s">
        <v>32</v>
      </c>
      <c r="B193" s="142" t="s">
        <v>120</v>
      </c>
      <c r="C193" s="217"/>
      <c r="D193" s="171"/>
      <c r="E193" s="171"/>
      <c r="F193" s="159"/>
      <c r="G193" s="171"/>
      <c r="H193" s="88"/>
      <c r="I193" s="89"/>
      <c r="J193" s="45"/>
      <c r="K193" s="16"/>
    </row>
    <row r="194" spans="1:11" s="11" customFormat="1" ht="21" customHeight="1">
      <c r="A194" s="191" t="s">
        <v>94</v>
      </c>
      <c r="B194" s="187" t="s">
        <v>138</v>
      </c>
      <c r="C194" s="218" t="s">
        <v>11</v>
      </c>
      <c r="D194" s="189">
        <v>12.29</v>
      </c>
      <c r="E194" s="87">
        <v>32.97</v>
      </c>
      <c r="F194" s="160">
        <v>10</v>
      </c>
      <c r="G194" s="87">
        <f>ROUND(E194*F194/100,2)</f>
        <v>3.3</v>
      </c>
      <c r="H194" s="72">
        <f aca="true" t="shared" si="12" ref="H194:H207">E194+G194</f>
        <v>36.269999999999996</v>
      </c>
      <c r="I194" s="183">
        <f>D194+H194+H195</f>
        <v>85.63999999999999</v>
      </c>
      <c r="J194" s="45"/>
      <c r="K194" s="16"/>
    </row>
    <row r="195" spans="1:11" s="11" customFormat="1" ht="25.5" customHeight="1">
      <c r="A195" s="192"/>
      <c r="B195" s="188"/>
      <c r="C195" s="219"/>
      <c r="D195" s="190"/>
      <c r="E195" s="171">
        <v>30.9</v>
      </c>
      <c r="F195" s="160">
        <v>20</v>
      </c>
      <c r="G195" s="87">
        <f aca="true" t="shared" si="13" ref="G195:G206">ROUND(E195*F195/100,2)</f>
        <v>6.18</v>
      </c>
      <c r="H195" s="72">
        <f t="shared" si="12"/>
        <v>37.08</v>
      </c>
      <c r="I195" s="184"/>
      <c r="J195" s="45"/>
      <c r="K195" s="16"/>
    </row>
    <row r="196" spans="1:11" s="11" customFormat="1" ht="27.75" customHeight="1">
      <c r="A196" s="191" t="s">
        <v>95</v>
      </c>
      <c r="B196" s="187" t="s">
        <v>139</v>
      </c>
      <c r="C196" s="218" t="s">
        <v>11</v>
      </c>
      <c r="D196" s="189">
        <v>8.24</v>
      </c>
      <c r="E196" s="72">
        <v>18.07</v>
      </c>
      <c r="F196" s="157">
        <v>10</v>
      </c>
      <c r="G196" s="87">
        <f t="shared" si="13"/>
        <v>1.81</v>
      </c>
      <c r="H196" s="72">
        <f t="shared" si="12"/>
        <v>19.88</v>
      </c>
      <c r="I196" s="183">
        <f>D196+H196+H197</f>
        <v>54</v>
      </c>
      <c r="J196" s="45"/>
      <c r="K196" s="16"/>
    </row>
    <row r="197" spans="1:11" s="11" customFormat="1" ht="17.25" customHeight="1">
      <c r="A197" s="192"/>
      <c r="B197" s="188"/>
      <c r="C197" s="219"/>
      <c r="D197" s="190"/>
      <c r="E197" s="72">
        <v>21.57</v>
      </c>
      <c r="F197" s="157">
        <v>20</v>
      </c>
      <c r="G197" s="87">
        <f t="shared" si="13"/>
        <v>4.31</v>
      </c>
      <c r="H197" s="72">
        <f t="shared" si="12"/>
        <v>25.88</v>
      </c>
      <c r="I197" s="184"/>
      <c r="J197" s="45"/>
      <c r="K197" s="16"/>
    </row>
    <row r="198" spans="1:11" s="11" customFormat="1" ht="20.25" customHeight="1">
      <c r="A198" s="191" t="s">
        <v>96</v>
      </c>
      <c r="B198" s="187" t="s">
        <v>78</v>
      </c>
      <c r="C198" s="218" t="s">
        <v>11</v>
      </c>
      <c r="D198" s="189">
        <v>9.86</v>
      </c>
      <c r="E198" s="72">
        <v>2.21</v>
      </c>
      <c r="F198" s="157">
        <v>10</v>
      </c>
      <c r="G198" s="87">
        <f t="shared" si="13"/>
        <v>0.22</v>
      </c>
      <c r="H198" s="72">
        <f t="shared" si="12"/>
        <v>2.43</v>
      </c>
      <c r="I198" s="183">
        <f>D198+H198+H199</f>
        <v>38.17</v>
      </c>
      <c r="J198" s="45"/>
      <c r="K198" s="16"/>
    </row>
    <row r="199" spans="1:11" s="11" customFormat="1" ht="21.75" customHeight="1">
      <c r="A199" s="192"/>
      <c r="B199" s="188"/>
      <c r="C199" s="219"/>
      <c r="D199" s="190"/>
      <c r="E199" s="72">
        <v>21.57</v>
      </c>
      <c r="F199" s="157">
        <v>20</v>
      </c>
      <c r="G199" s="87">
        <f t="shared" si="13"/>
        <v>4.31</v>
      </c>
      <c r="H199" s="72">
        <f t="shared" si="12"/>
        <v>25.88</v>
      </c>
      <c r="I199" s="184"/>
      <c r="J199" s="45"/>
      <c r="K199" s="16"/>
    </row>
    <row r="200" spans="1:11" s="11" customFormat="1" ht="18.75" customHeight="1">
      <c r="A200" s="191" t="s">
        <v>97</v>
      </c>
      <c r="B200" s="187" t="s">
        <v>134</v>
      </c>
      <c r="C200" s="218" t="s">
        <v>11</v>
      </c>
      <c r="D200" s="189">
        <v>4.05</v>
      </c>
      <c r="E200" s="72">
        <v>1.44</v>
      </c>
      <c r="F200" s="157">
        <v>10</v>
      </c>
      <c r="G200" s="87">
        <f t="shared" si="13"/>
        <v>0.14</v>
      </c>
      <c r="H200" s="72">
        <f t="shared" si="12"/>
        <v>1.58</v>
      </c>
      <c r="I200" s="183">
        <f>D200+H200+H201</f>
        <v>15.09</v>
      </c>
      <c r="J200" s="45"/>
      <c r="K200" s="16"/>
    </row>
    <row r="201" spans="1:11" s="11" customFormat="1" ht="20.25" customHeight="1">
      <c r="A201" s="192"/>
      <c r="B201" s="188"/>
      <c r="C201" s="219"/>
      <c r="D201" s="190"/>
      <c r="E201" s="72">
        <v>7.88</v>
      </c>
      <c r="F201" s="157">
        <v>20</v>
      </c>
      <c r="G201" s="87">
        <f t="shared" si="13"/>
        <v>1.58</v>
      </c>
      <c r="H201" s="72">
        <f t="shared" si="12"/>
        <v>9.46</v>
      </c>
      <c r="I201" s="184"/>
      <c r="J201" s="45"/>
      <c r="K201" s="16"/>
    </row>
    <row r="202" spans="1:14" s="13" customFormat="1" ht="18.75" customHeight="1">
      <c r="A202" s="185" t="s">
        <v>98</v>
      </c>
      <c r="B202" s="187" t="s">
        <v>33</v>
      </c>
      <c r="C202" s="218" t="s">
        <v>11</v>
      </c>
      <c r="D202" s="189">
        <v>2.43</v>
      </c>
      <c r="E202" s="173">
        <v>2.77</v>
      </c>
      <c r="F202" s="157">
        <v>10</v>
      </c>
      <c r="G202" s="87">
        <f t="shared" si="13"/>
        <v>0.28</v>
      </c>
      <c r="H202" s="72">
        <f t="shared" si="12"/>
        <v>3.05</v>
      </c>
      <c r="I202" s="183">
        <f>D202+H202+H203</f>
        <v>8.07</v>
      </c>
      <c r="J202" s="45"/>
      <c r="L202" s="18"/>
      <c r="M202" s="18" t="e">
        <f>SUM(#REF!)</f>
        <v>#REF!</v>
      </c>
      <c r="N202" s="6" t="e">
        <f>L202+M202</f>
        <v>#REF!</v>
      </c>
    </row>
    <row r="203" spans="1:10" s="11" customFormat="1" ht="18.75">
      <c r="A203" s="186"/>
      <c r="B203" s="188"/>
      <c r="C203" s="219"/>
      <c r="D203" s="190"/>
      <c r="E203" s="173">
        <v>2.16</v>
      </c>
      <c r="F203" s="160">
        <v>20</v>
      </c>
      <c r="G203" s="87">
        <f t="shared" si="13"/>
        <v>0.43</v>
      </c>
      <c r="H203" s="173">
        <f t="shared" si="12"/>
        <v>2.5900000000000003</v>
      </c>
      <c r="I203" s="184"/>
      <c r="J203" s="45"/>
    </row>
    <row r="204" spans="1:10" s="11" customFormat="1" ht="37.5" customHeight="1">
      <c r="A204" s="136" t="s">
        <v>110</v>
      </c>
      <c r="B204" s="122" t="s">
        <v>111</v>
      </c>
      <c r="C204" s="118"/>
      <c r="D204" s="173"/>
      <c r="E204" s="173"/>
      <c r="F204" s="160"/>
      <c r="G204" s="173"/>
      <c r="H204" s="173"/>
      <c r="I204" s="74"/>
      <c r="J204" s="45"/>
    </row>
    <row r="205" spans="1:10" s="11" customFormat="1" ht="18.75">
      <c r="A205" s="126" t="s">
        <v>121</v>
      </c>
      <c r="B205" s="123" t="s">
        <v>135</v>
      </c>
      <c r="C205" s="118" t="s">
        <v>11</v>
      </c>
      <c r="D205" s="173">
        <v>31.31</v>
      </c>
      <c r="E205" s="173">
        <v>52</v>
      </c>
      <c r="F205" s="160">
        <v>10</v>
      </c>
      <c r="G205" s="87">
        <f t="shared" si="13"/>
        <v>5.2</v>
      </c>
      <c r="H205" s="72">
        <f t="shared" si="12"/>
        <v>57.2</v>
      </c>
      <c r="I205" s="73">
        <f>D205+H205</f>
        <v>88.51</v>
      </c>
      <c r="J205" s="45"/>
    </row>
    <row r="206" spans="1:18" ht="19.5" customHeight="1">
      <c r="A206" s="126" t="s">
        <v>122</v>
      </c>
      <c r="B206" s="123" t="s">
        <v>123</v>
      </c>
      <c r="C206" s="118" t="s">
        <v>11</v>
      </c>
      <c r="D206" s="173">
        <v>36.84</v>
      </c>
      <c r="E206" s="173">
        <v>3.5</v>
      </c>
      <c r="F206" s="160">
        <v>10</v>
      </c>
      <c r="G206" s="87">
        <f t="shared" si="13"/>
        <v>0.35</v>
      </c>
      <c r="H206" s="72">
        <f t="shared" si="12"/>
        <v>3.85</v>
      </c>
      <c r="I206" s="73">
        <f>D206+H206</f>
        <v>40.690000000000005</v>
      </c>
      <c r="J206" s="10"/>
      <c r="P206" s="62"/>
      <c r="Q206" s="61"/>
      <c r="R206" s="62"/>
    </row>
    <row r="207" spans="1:18" ht="19.5" customHeight="1">
      <c r="A207" s="185" t="s">
        <v>112</v>
      </c>
      <c r="B207" s="187" t="s">
        <v>113</v>
      </c>
      <c r="C207" s="218" t="s">
        <v>11</v>
      </c>
      <c r="D207" s="189">
        <v>29.19</v>
      </c>
      <c r="E207" s="173">
        <v>3.14</v>
      </c>
      <c r="F207" s="160">
        <v>10</v>
      </c>
      <c r="G207" s="87">
        <f>ROUND(E207*F207/100,2)</f>
        <v>0.31</v>
      </c>
      <c r="H207" s="72">
        <f t="shared" si="12"/>
        <v>3.45</v>
      </c>
      <c r="I207" s="183">
        <f>D207+H207+H208</f>
        <v>58.03</v>
      </c>
      <c r="J207" s="10"/>
      <c r="P207" s="100"/>
      <c r="Q207" s="61"/>
      <c r="R207" s="62"/>
    </row>
    <row r="208" spans="1:18" ht="18.75" customHeight="1">
      <c r="A208" s="186"/>
      <c r="B208" s="188"/>
      <c r="C208" s="219"/>
      <c r="D208" s="190"/>
      <c r="E208" s="173">
        <v>21.16</v>
      </c>
      <c r="F208" s="160">
        <v>20</v>
      </c>
      <c r="G208" s="87">
        <f>ROUND(E208*F208/100,2)</f>
        <v>4.23</v>
      </c>
      <c r="H208" s="173">
        <f>E208+G208</f>
        <v>25.39</v>
      </c>
      <c r="I208" s="184"/>
      <c r="J208" s="10"/>
      <c r="P208" s="62"/>
      <c r="Q208" s="61"/>
      <c r="R208" s="62"/>
    </row>
    <row r="209" spans="1:18" ht="23.25" customHeight="1">
      <c r="A209" s="137" t="s">
        <v>82</v>
      </c>
      <c r="B209" s="125" t="s">
        <v>34</v>
      </c>
      <c r="C209" s="118" t="s">
        <v>11</v>
      </c>
      <c r="D209" s="84"/>
      <c r="E209" s="105"/>
      <c r="F209" s="161"/>
      <c r="G209" s="84"/>
      <c r="H209" s="84"/>
      <c r="I209" s="84"/>
      <c r="J209" s="10"/>
      <c r="P209" s="62"/>
      <c r="Q209" s="61"/>
      <c r="R209" s="62"/>
    </row>
    <row r="210" spans="1:10" ht="18.75">
      <c r="A210" s="126" t="s">
        <v>83</v>
      </c>
      <c r="B210" s="121" t="s">
        <v>35</v>
      </c>
      <c r="C210" s="118" t="s">
        <v>11</v>
      </c>
      <c r="D210" s="57">
        <v>2.78</v>
      </c>
      <c r="E210" s="72"/>
      <c r="F210" s="153"/>
      <c r="G210" s="57">
        <v>0.56</v>
      </c>
      <c r="H210" s="57"/>
      <c r="I210" s="73">
        <f aca="true" t="shared" si="14" ref="I210:I215">SUM(D210:H210)</f>
        <v>3.34</v>
      </c>
      <c r="J210" s="10"/>
    </row>
    <row r="211" spans="1:10" ht="18.75">
      <c r="A211" s="126" t="s">
        <v>84</v>
      </c>
      <c r="B211" s="121" t="s">
        <v>115</v>
      </c>
      <c r="C211" s="118" t="s">
        <v>11</v>
      </c>
      <c r="D211" s="57">
        <v>2.7</v>
      </c>
      <c r="E211" s="73"/>
      <c r="F211" s="162"/>
      <c r="G211" s="57">
        <v>0.54</v>
      </c>
      <c r="H211" s="57"/>
      <c r="I211" s="73">
        <f t="shared" si="14"/>
        <v>3.24</v>
      </c>
      <c r="J211" s="10"/>
    </row>
    <row r="212" spans="1:10" ht="18.75">
      <c r="A212" s="126" t="s">
        <v>85</v>
      </c>
      <c r="B212" s="121" t="s">
        <v>36</v>
      </c>
      <c r="C212" s="118" t="s">
        <v>11</v>
      </c>
      <c r="D212" s="57">
        <v>2.78</v>
      </c>
      <c r="E212" s="73"/>
      <c r="F212" s="162"/>
      <c r="G212" s="57">
        <v>0.56</v>
      </c>
      <c r="H212" s="57"/>
      <c r="I212" s="73">
        <f t="shared" si="14"/>
        <v>3.34</v>
      </c>
      <c r="J212" s="10"/>
    </row>
    <row r="213" spans="1:10" ht="18.75">
      <c r="A213" s="126" t="s">
        <v>86</v>
      </c>
      <c r="B213" s="121" t="s">
        <v>37</v>
      </c>
      <c r="C213" s="118" t="s">
        <v>11</v>
      </c>
      <c r="D213" s="57">
        <v>4.21</v>
      </c>
      <c r="E213" s="73"/>
      <c r="F213" s="162"/>
      <c r="G213" s="57">
        <v>0.84</v>
      </c>
      <c r="H213" s="57"/>
      <c r="I213" s="73">
        <f t="shared" si="14"/>
        <v>5.05</v>
      </c>
      <c r="J213" s="10"/>
    </row>
    <row r="214" spans="1:10" ht="18.75">
      <c r="A214" s="126" t="s">
        <v>87</v>
      </c>
      <c r="B214" s="121" t="s">
        <v>38</v>
      </c>
      <c r="C214" s="118" t="s">
        <v>11</v>
      </c>
      <c r="D214" s="57">
        <v>3.94</v>
      </c>
      <c r="E214" s="73"/>
      <c r="F214" s="162"/>
      <c r="G214" s="57">
        <v>0.79</v>
      </c>
      <c r="H214" s="57"/>
      <c r="I214" s="73">
        <f t="shared" si="14"/>
        <v>4.73</v>
      </c>
      <c r="J214" s="10"/>
    </row>
    <row r="215" spans="1:18" ht="18.75">
      <c r="A215" s="126" t="s">
        <v>86</v>
      </c>
      <c r="B215" s="121" t="s">
        <v>39</v>
      </c>
      <c r="C215" s="118" t="s">
        <v>11</v>
      </c>
      <c r="D215" s="57">
        <v>2.65</v>
      </c>
      <c r="E215" s="73"/>
      <c r="F215" s="162"/>
      <c r="G215" s="57">
        <v>0.53</v>
      </c>
      <c r="H215" s="57"/>
      <c r="I215" s="73">
        <f t="shared" si="14"/>
        <v>3.1799999999999997</v>
      </c>
      <c r="J215" s="10"/>
      <c r="P215" s="62"/>
      <c r="Q215" s="61"/>
      <c r="R215" s="62"/>
    </row>
    <row r="216" spans="1:18" ht="16.5">
      <c r="A216" s="137"/>
      <c r="B216" s="143" t="s">
        <v>100</v>
      </c>
      <c r="C216" s="214"/>
      <c r="D216" s="90"/>
      <c r="E216" s="106"/>
      <c r="F216" s="163"/>
      <c r="G216" s="90"/>
      <c r="H216" s="90"/>
      <c r="I216" s="91"/>
      <c r="J216" s="10"/>
      <c r="P216" s="62"/>
      <c r="Q216" s="61"/>
      <c r="R216" s="62"/>
    </row>
    <row r="217" spans="1:18" ht="18.75">
      <c r="A217" s="126" t="s">
        <v>1</v>
      </c>
      <c r="B217" s="121" t="s">
        <v>35</v>
      </c>
      <c r="C217" s="118" t="s">
        <v>11</v>
      </c>
      <c r="D217" s="57">
        <v>3.5</v>
      </c>
      <c r="E217" s="72"/>
      <c r="F217" s="153"/>
      <c r="G217" s="57">
        <v>0.7</v>
      </c>
      <c r="H217" s="57"/>
      <c r="I217" s="73">
        <f aca="true" t="shared" si="15" ref="I217:I222">SUM(D217:H217)</f>
        <v>4.2</v>
      </c>
      <c r="J217" s="10"/>
      <c r="P217" s="62"/>
      <c r="Q217" s="61"/>
      <c r="R217" s="62"/>
    </row>
    <row r="218" spans="1:18" ht="18.75">
      <c r="A218" s="130" t="s">
        <v>68</v>
      </c>
      <c r="B218" s="117" t="s">
        <v>115</v>
      </c>
      <c r="C218" s="180" t="s">
        <v>11</v>
      </c>
      <c r="D218" s="57">
        <v>3.42</v>
      </c>
      <c r="E218" s="72"/>
      <c r="F218" s="153"/>
      <c r="G218" s="57">
        <v>0.68</v>
      </c>
      <c r="H218" s="57"/>
      <c r="I218" s="73">
        <f t="shared" si="15"/>
        <v>4.1</v>
      </c>
      <c r="J218" s="10"/>
      <c r="P218" s="62"/>
      <c r="Q218" s="61"/>
      <c r="R218" s="62"/>
    </row>
    <row r="219" spans="1:18" ht="18.75">
      <c r="A219" s="126" t="s">
        <v>101</v>
      </c>
      <c r="B219" s="123" t="s">
        <v>102</v>
      </c>
      <c r="C219" s="118" t="s">
        <v>11</v>
      </c>
      <c r="D219" s="85">
        <v>3.41</v>
      </c>
      <c r="E219" s="173"/>
      <c r="F219" s="164"/>
      <c r="G219" s="85">
        <v>0.68</v>
      </c>
      <c r="H219" s="85"/>
      <c r="I219" s="73">
        <f t="shared" si="15"/>
        <v>4.09</v>
      </c>
      <c r="J219" s="10"/>
      <c r="P219" s="62"/>
      <c r="Q219" s="61"/>
      <c r="R219" s="62"/>
    </row>
    <row r="220" spans="1:18" ht="18.75">
      <c r="A220" s="126" t="s">
        <v>12</v>
      </c>
      <c r="B220" s="123" t="s">
        <v>103</v>
      </c>
      <c r="C220" s="118" t="s">
        <v>11</v>
      </c>
      <c r="D220" s="57">
        <v>5.05</v>
      </c>
      <c r="E220" s="72"/>
      <c r="F220" s="153"/>
      <c r="G220" s="57">
        <v>1.01</v>
      </c>
      <c r="H220" s="57"/>
      <c r="I220" s="73">
        <f t="shared" si="15"/>
        <v>6.06</v>
      </c>
      <c r="J220" s="10"/>
      <c r="P220" s="62"/>
      <c r="Q220" s="61"/>
      <c r="R220" s="62"/>
    </row>
    <row r="221" spans="1:18" ht="18.75">
      <c r="A221" s="126" t="s">
        <v>104</v>
      </c>
      <c r="B221" s="123" t="s">
        <v>38</v>
      </c>
      <c r="C221" s="118" t="s">
        <v>11</v>
      </c>
      <c r="D221" s="57">
        <v>4.77</v>
      </c>
      <c r="E221" s="72"/>
      <c r="F221" s="153"/>
      <c r="G221" s="57">
        <v>0.95</v>
      </c>
      <c r="H221" s="57"/>
      <c r="I221" s="73">
        <f t="shared" si="15"/>
        <v>5.72</v>
      </c>
      <c r="J221" s="10"/>
      <c r="P221" s="62"/>
      <c r="Q221" s="61"/>
      <c r="R221" s="62"/>
    </row>
    <row r="222" spans="1:18" ht="18.75">
      <c r="A222" s="126" t="s">
        <v>17</v>
      </c>
      <c r="B222" s="123" t="s">
        <v>39</v>
      </c>
      <c r="C222" s="118" t="s">
        <v>11</v>
      </c>
      <c r="D222" s="57">
        <v>3.17</v>
      </c>
      <c r="E222" s="72"/>
      <c r="F222" s="153"/>
      <c r="G222" s="57">
        <v>0.63</v>
      </c>
      <c r="H222" s="57"/>
      <c r="I222" s="73">
        <f t="shared" si="15"/>
        <v>3.8</v>
      </c>
      <c r="J222" s="10"/>
      <c r="P222" s="62"/>
      <c r="Q222" s="61"/>
      <c r="R222" s="62"/>
    </row>
    <row r="223" spans="1:19" ht="16.5">
      <c r="A223" s="137" t="s">
        <v>80</v>
      </c>
      <c r="B223" s="138" t="s">
        <v>99</v>
      </c>
      <c r="C223" s="214"/>
      <c r="D223" s="90"/>
      <c r="E223" s="106"/>
      <c r="F223" s="163"/>
      <c r="G223" s="90"/>
      <c r="H223" s="90"/>
      <c r="I223" s="91"/>
      <c r="J223" s="10"/>
      <c r="P223" s="71"/>
      <c r="Q223" s="61"/>
      <c r="R223" s="61"/>
      <c r="S223" s="61"/>
    </row>
    <row r="224" spans="1:12" ht="31.5">
      <c r="A224" s="137"/>
      <c r="B224" s="139" t="s">
        <v>132</v>
      </c>
      <c r="C224" s="214"/>
      <c r="D224" s="90"/>
      <c r="E224" s="106"/>
      <c r="F224" s="163"/>
      <c r="G224" s="90"/>
      <c r="H224" s="90"/>
      <c r="I224" s="91"/>
      <c r="J224" s="10"/>
      <c r="L224">
        <v>4.46</v>
      </c>
    </row>
    <row r="225" spans="1:10" ht="20.25" customHeight="1">
      <c r="A225" s="126" t="s">
        <v>1</v>
      </c>
      <c r="B225" s="121" t="s">
        <v>35</v>
      </c>
      <c r="C225" s="118" t="s">
        <v>11</v>
      </c>
      <c r="D225" s="57">
        <v>3.5</v>
      </c>
      <c r="E225" s="72"/>
      <c r="F225" s="153"/>
      <c r="G225" s="57"/>
      <c r="H225" s="57"/>
      <c r="I225" s="73">
        <f aca="true" t="shared" si="16" ref="I225:I230">SUM(D225:H225)</f>
        <v>3.5</v>
      </c>
      <c r="J225" s="10"/>
    </row>
    <row r="226" spans="1:10" ht="18.75">
      <c r="A226" s="130" t="s">
        <v>68</v>
      </c>
      <c r="B226" s="117" t="s">
        <v>115</v>
      </c>
      <c r="C226" s="180" t="s">
        <v>11</v>
      </c>
      <c r="D226" s="57">
        <v>3.42</v>
      </c>
      <c r="E226" s="72"/>
      <c r="F226" s="153"/>
      <c r="G226" s="57"/>
      <c r="H226" s="57"/>
      <c r="I226" s="73">
        <f t="shared" si="16"/>
        <v>3.42</v>
      </c>
      <c r="J226" s="10"/>
    </row>
    <row r="227" spans="1:10" s="1" customFormat="1" ht="18.75">
      <c r="A227" s="126" t="s">
        <v>101</v>
      </c>
      <c r="B227" s="123" t="s">
        <v>102</v>
      </c>
      <c r="C227" s="118" t="s">
        <v>11</v>
      </c>
      <c r="D227" s="85">
        <v>3.41</v>
      </c>
      <c r="E227" s="173"/>
      <c r="F227" s="164"/>
      <c r="G227" s="85"/>
      <c r="H227" s="85"/>
      <c r="I227" s="73">
        <f t="shared" si="16"/>
        <v>3.41</v>
      </c>
      <c r="J227" s="10"/>
    </row>
    <row r="228" spans="1:9" ht="18.75">
      <c r="A228" s="126" t="s">
        <v>12</v>
      </c>
      <c r="B228" s="123" t="s">
        <v>103</v>
      </c>
      <c r="C228" s="118" t="s">
        <v>11</v>
      </c>
      <c r="D228" s="57">
        <v>5.05</v>
      </c>
      <c r="E228" s="72"/>
      <c r="F228" s="153"/>
      <c r="G228" s="57"/>
      <c r="H228" s="57"/>
      <c r="I228" s="73">
        <f t="shared" si="16"/>
        <v>5.05</v>
      </c>
    </row>
    <row r="229" spans="1:10" ht="18.75">
      <c r="A229" s="126" t="s">
        <v>104</v>
      </c>
      <c r="B229" s="123" t="s">
        <v>38</v>
      </c>
      <c r="C229" s="118" t="s">
        <v>11</v>
      </c>
      <c r="D229" s="57">
        <v>4.77</v>
      </c>
      <c r="E229" s="72"/>
      <c r="F229" s="153"/>
      <c r="G229" s="57"/>
      <c r="H229" s="57"/>
      <c r="I229" s="73">
        <f t="shared" si="16"/>
        <v>4.77</v>
      </c>
      <c r="J229" s="10"/>
    </row>
    <row r="230" spans="1:10" ht="18.75">
      <c r="A230" s="126" t="s">
        <v>17</v>
      </c>
      <c r="B230" s="123" t="s">
        <v>39</v>
      </c>
      <c r="C230" s="118" t="s">
        <v>11</v>
      </c>
      <c r="D230" s="57">
        <v>3.17</v>
      </c>
      <c r="E230" s="72"/>
      <c r="F230" s="153"/>
      <c r="G230" s="57"/>
      <c r="H230" s="57"/>
      <c r="I230" s="73">
        <f t="shared" si="16"/>
        <v>3.17</v>
      </c>
      <c r="J230" s="10"/>
    </row>
    <row r="231" spans="1:10" ht="18.75">
      <c r="A231" s="66" t="s">
        <v>105</v>
      </c>
      <c r="B231" s="67"/>
      <c r="C231" s="56"/>
      <c r="D231" s="64"/>
      <c r="E231" s="107"/>
      <c r="F231" s="165"/>
      <c r="G231" s="64"/>
      <c r="H231" s="64"/>
      <c r="I231" s="92"/>
      <c r="J231" s="10"/>
    </row>
    <row r="232" spans="1:10" ht="18.75">
      <c r="A232" s="66"/>
      <c r="B232" s="68" t="s">
        <v>107</v>
      </c>
      <c r="C232" s="56"/>
      <c r="D232" s="64"/>
      <c r="E232" s="107"/>
      <c r="F232" s="165"/>
      <c r="G232" s="64"/>
      <c r="H232" s="64"/>
      <c r="I232" s="92"/>
      <c r="J232" s="10"/>
    </row>
    <row r="233" spans="1:10" ht="16.5">
      <c r="A233" s="69"/>
      <c r="B233" s="66" t="s">
        <v>106</v>
      </c>
      <c r="C233" s="5"/>
      <c r="D233" s="93"/>
      <c r="E233" s="108"/>
      <c r="F233" s="166"/>
      <c r="G233" s="93"/>
      <c r="H233" s="93"/>
      <c r="I233" s="93"/>
      <c r="J233" s="10"/>
    </row>
    <row r="234" spans="1:10" ht="15.75">
      <c r="A234" s="4"/>
      <c r="B234" s="65"/>
      <c r="C234" s="5"/>
      <c r="D234" s="93"/>
      <c r="E234" s="108"/>
      <c r="F234" s="166"/>
      <c r="G234" s="93"/>
      <c r="H234" s="93"/>
      <c r="I234" s="93"/>
      <c r="J234" s="10"/>
    </row>
    <row r="235" spans="1:10" ht="14.25">
      <c r="A235" s="41" t="s">
        <v>133</v>
      </c>
      <c r="B235" s="1"/>
      <c r="C235" s="42"/>
      <c r="D235" s="94"/>
      <c r="E235" s="109" t="s">
        <v>145</v>
      </c>
      <c r="F235" s="167"/>
      <c r="G235" s="95"/>
      <c r="H235" s="95"/>
      <c r="I235" s="93"/>
      <c r="J235" s="10"/>
    </row>
    <row r="236" spans="1:18" s="9" customFormat="1" ht="15">
      <c r="A236" s="12"/>
      <c r="B236" s="12"/>
      <c r="C236" s="12"/>
      <c r="D236" s="93"/>
      <c r="E236" s="110"/>
      <c r="F236" s="168"/>
      <c r="G236" s="96"/>
      <c r="H236" s="96"/>
      <c r="I236" s="93"/>
      <c r="K236"/>
      <c r="L236"/>
      <c r="M236"/>
      <c r="N236"/>
      <c r="O236"/>
      <c r="P236"/>
      <c r="Q236"/>
      <c r="R236"/>
    </row>
    <row r="237" spans="1:18" s="9" customFormat="1" ht="14.25">
      <c r="A237" s="41" t="s">
        <v>79</v>
      </c>
      <c r="B237" s="1"/>
      <c r="C237" s="42"/>
      <c r="D237" s="93"/>
      <c r="E237" s="109" t="s">
        <v>116</v>
      </c>
      <c r="F237" s="167"/>
      <c r="G237" s="95"/>
      <c r="H237" s="95"/>
      <c r="I237" s="97"/>
      <c r="K237"/>
      <c r="L237"/>
      <c r="M237"/>
      <c r="N237"/>
      <c r="O237"/>
      <c r="P237"/>
      <c r="Q237"/>
      <c r="R237"/>
    </row>
  </sheetData>
  <sheetProtection/>
  <mergeCells count="51">
    <mergeCell ref="G3:I3"/>
    <mergeCell ref="A5:I5"/>
    <mergeCell ref="A6:I6"/>
    <mergeCell ref="A7:I7"/>
    <mergeCell ref="A8:A10"/>
    <mergeCell ref="B8:B10"/>
    <mergeCell ref="C8:C10"/>
    <mergeCell ref="D8:I8"/>
    <mergeCell ref="A189:A192"/>
    <mergeCell ref="B189:B192"/>
    <mergeCell ref="C189:C190"/>
    <mergeCell ref="D189:D190"/>
    <mergeCell ref="I189:I190"/>
    <mergeCell ref="E9:E10"/>
    <mergeCell ref="D191:D192"/>
    <mergeCell ref="I198:I199"/>
    <mergeCell ref="I191:I192"/>
    <mergeCell ref="A194:A195"/>
    <mergeCell ref="B194:B195"/>
    <mergeCell ref="C194:C195"/>
    <mergeCell ref="D9:D10"/>
    <mergeCell ref="I194:I195"/>
    <mergeCell ref="F9:G9"/>
    <mergeCell ref="H9:H10"/>
    <mergeCell ref="I9:I10"/>
    <mergeCell ref="I202:I203"/>
    <mergeCell ref="A196:A197"/>
    <mergeCell ref="B196:B197"/>
    <mergeCell ref="C196:C197"/>
    <mergeCell ref="D196:D197"/>
    <mergeCell ref="C191:C192"/>
    <mergeCell ref="A198:A199"/>
    <mergeCell ref="B198:B199"/>
    <mergeCell ref="C198:C199"/>
    <mergeCell ref="D198:D199"/>
    <mergeCell ref="D200:D201"/>
    <mergeCell ref="D194:D195"/>
    <mergeCell ref="A202:A203"/>
    <mergeCell ref="B202:B203"/>
    <mergeCell ref="C202:C203"/>
    <mergeCell ref="D202:D203"/>
    <mergeCell ref="I200:I201"/>
    <mergeCell ref="I196:I197"/>
    <mergeCell ref="A207:A208"/>
    <mergeCell ref="B207:B208"/>
    <mergeCell ref="C207:C208"/>
    <mergeCell ref="D207:D208"/>
    <mergeCell ref="I207:I208"/>
    <mergeCell ref="A200:A201"/>
    <mergeCell ref="B200:B201"/>
    <mergeCell ref="C200:C2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3"/>
  <rowBreaks count="2" manualBreakCount="2">
    <brk id="59" max="14" man="1"/>
    <brk id="10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Сазанская С.В.</dc:creator>
  <cp:keywords/>
  <dc:description/>
  <cp:lastModifiedBy>Крупенькина Наталья Ивановна</cp:lastModifiedBy>
  <cp:lastPrinted>2023-12-18T08:11:08Z</cp:lastPrinted>
  <dcterms:created xsi:type="dcterms:W3CDTF">2007-07-07T08:37:20Z</dcterms:created>
  <dcterms:modified xsi:type="dcterms:W3CDTF">2023-12-19T06:39:10Z</dcterms:modified>
  <cp:category/>
  <cp:version/>
  <cp:contentType/>
  <cp:contentStatus/>
</cp:coreProperties>
</file>